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2"/>
  </bookViews>
  <sheets>
    <sheet name="1день" sheetId="2" r:id="rId1"/>
    <sheet name="2день" sheetId="3" r:id="rId2"/>
    <sheet name="3 день" sheetId="31" r:id="rId3"/>
    <sheet name="4день" sheetId="5" r:id="rId4"/>
    <sheet name="5день" sheetId="6" r:id="rId5"/>
    <sheet name="6день" sheetId="7" r:id="rId6"/>
    <sheet name="7день" sheetId="8" r:id="rId7"/>
    <sheet name="8день" sheetId="9" r:id="rId8"/>
    <sheet name="9 день " sheetId="33" r:id="rId9"/>
    <sheet name="10 день" sheetId="10" r:id="rId10"/>
    <sheet name="Лист2" sheetId="18" r:id="rId11"/>
    <sheet name="Лист3" sheetId="19" r:id="rId12"/>
    <sheet name="Лист1" sheetId="1" r:id="rId13"/>
    <sheet name="3день (2)" sheetId="21" r:id="rId14"/>
    <sheet name="1день (2)" sheetId="23" r:id="rId15"/>
    <sheet name="3день (3)" sheetId="24" r:id="rId16"/>
    <sheet name="3день (4)" sheetId="29" r:id="rId17"/>
    <sheet name="Лист4" sheetId="30" r:id="rId18"/>
    <sheet name="000" sheetId="17" r:id="rId19"/>
    <sheet name="Лист6" sheetId="32" r:id="rId20"/>
  </sheets>
  <calcPr calcId="145621"/>
  <fileRecoveryPr autoRecover="0"/>
</workbook>
</file>

<file path=xl/calcChain.xml><?xml version="1.0" encoding="utf-8"?>
<calcChain xmlns="http://schemas.openxmlformats.org/spreadsheetml/2006/main">
  <c r="M52" i="33" l="1"/>
  <c r="O52" i="33"/>
  <c r="L52" i="33"/>
  <c r="K52" i="33"/>
  <c r="J52" i="33"/>
  <c r="I52" i="33"/>
  <c r="H52" i="33"/>
  <c r="G52" i="33"/>
  <c r="F52" i="33"/>
  <c r="E52" i="33"/>
  <c r="D52" i="33"/>
  <c r="N67" i="5" l="1"/>
  <c r="M67" i="5"/>
  <c r="L67" i="5"/>
  <c r="K67" i="5"/>
  <c r="J67" i="5"/>
  <c r="I67" i="5"/>
  <c r="H67" i="5"/>
  <c r="G67" i="5"/>
  <c r="F67" i="5"/>
  <c r="E67" i="5"/>
  <c r="D67" i="5"/>
  <c r="O75" i="31" l="1"/>
  <c r="N75" i="31"/>
  <c r="M75" i="31"/>
  <c r="L75" i="31"/>
  <c r="K75" i="31"/>
  <c r="J75" i="31"/>
  <c r="I75" i="31"/>
  <c r="H75" i="31"/>
  <c r="G75" i="31"/>
  <c r="F75" i="31"/>
  <c r="E75" i="31"/>
  <c r="O82" i="2"/>
  <c r="N82" i="2"/>
  <c r="M82" i="2"/>
  <c r="L82" i="2"/>
  <c r="J82" i="2"/>
  <c r="K82" i="2"/>
  <c r="I82" i="2"/>
  <c r="H82" i="2"/>
  <c r="G82" i="2"/>
  <c r="F82" i="2"/>
  <c r="E82" i="2"/>
  <c r="N74" i="33" l="1"/>
  <c r="P74" i="33"/>
  <c r="Q74" i="33"/>
  <c r="N75" i="33"/>
  <c r="N76" i="33" s="1"/>
  <c r="D83" i="10"/>
  <c r="E83" i="10"/>
  <c r="E84" i="10" s="1"/>
  <c r="N83" i="10"/>
  <c r="M83" i="10"/>
  <c r="M84" i="10" s="1"/>
  <c r="L83" i="10"/>
  <c r="L84" i="10" s="1"/>
  <c r="K83" i="10"/>
  <c r="K84" i="10" s="1"/>
  <c r="J83" i="10"/>
  <c r="J84" i="10" s="1"/>
  <c r="I83" i="10"/>
  <c r="I84" i="10" s="1"/>
  <c r="H83" i="10"/>
  <c r="H84" i="10" s="1"/>
  <c r="G83" i="10"/>
  <c r="G84" i="10" s="1"/>
  <c r="F83" i="10"/>
  <c r="F84" i="10" s="1"/>
  <c r="O62" i="33"/>
  <c r="M62" i="33"/>
  <c r="L62" i="33"/>
  <c r="K62" i="33"/>
  <c r="J62" i="33"/>
  <c r="I62" i="33"/>
  <c r="H62" i="33"/>
  <c r="G62" i="33"/>
  <c r="F62" i="33"/>
  <c r="E62" i="33"/>
  <c r="D62" i="33"/>
  <c r="Q51" i="33"/>
  <c r="P51" i="33"/>
  <c r="P20" i="33"/>
  <c r="O20" i="33"/>
  <c r="N20" i="33"/>
  <c r="O63" i="33" s="1"/>
  <c r="O81" i="33" s="1"/>
  <c r="O82" i="33" s="1"/>
  <c r="M20" i="33"/>
  <c r="L20" i="33"/>
  <c r="L63" i="33" s="1"/>
  <c r="L81" i="33" s="1"/>
  <c r="L82" i="33" s="1"/>
  <c r="K20" i="33"/>
  <c r="K63" i="33" s="1"/>
  <c r="K81" i="33" s="1"/>
  <c r="K82" i="33" s="1"/>
  <c r="J20" i="33"/>
  <c r="J63" i="33" s="1"/>
  <c r="J81" i="33" s="1"/>
  <c r="J82" i="33" s="1"/>
  <c r="I20" i="33"/>
  <c r="H20" i="33"/>
  <c r="H63" i="33" s="1"/>
  <c r="H81" i="33" s="1"/>
  <c r="H82" i="33" s="1"/>
  <c r="G20" i="33"/>
  <c r="G63" i="33" s="1"/>
  <c r="G81" i="33" s="1"/>
  <c r="G82" i="33" s="1"/>
  <c r="F20" i="33"/>
  <c r="F63" i="33" s="1"/>
  <c r="F81" i="33" s="1"/>
  <c r="F82" i="33" s="1"/>
  <c r="E20" i="33"/>
  <c r="E63" i="33" s="1"/>
  <c r="E81" i="33" s="1"/>
  <c r="E82" i="33" s="1"/>
  <c r="D20" i="33"/>
  <c r="D63" i="33" s="1"/>
  <c r="D81" i="33" s="1"/>
  <c r="D82" i="33" s="1"/>
  <c r="I63" i="33" l="1"/>
  <c r="I81" i="33" s="1"/>
  <c r="I82" i="33" s="1"/>
  <c r="M63" i="33"/>
  <c r="M81" i="33" s="1"/>
  <c r="M82" i="33" s="1"/>
  <c r="D84" i="10"/>
  <c r="N84" i="10"/>
  <c r="N77" i="33"/>
  <c r="N78" i="33" s="1"/>
  <c r="N80" i="33"/>
  <c r="N79" i="33" l="1"/>
  <c r="N81" i="33" s="1"/>
  <c r="N82" i="33" s="1"/>
  <c r="D82" i="2" l="1"/>
  <c r="P82" i="2"/>
  <c r="O79" i="31" l="1"/>
  <c r="N79" i="31"/>
  <c r="M79" i="31"/>
  <c r="L79" i="31"/>
  <c r="K79" i="31"/>
  <c r="J79" i="31"/>
  <c r="I79" i="31"/>
  <c r="H79" i="31"/>
  <c r="G79" i="31"/>
  <c r="F79" i="31"/>
  <c r="E79" i="31"/>
  <c r="O27" i="31"/>
  <c r="N27" i="31"/>
  <c r="M27" i="31"/>
  <c r="L27" i="31"/>
  <c r="K27" i="31"/>
  <c r="J27" i="31"/>
  <c r="I27" i="31"/>
  <c r="H27" i="31"/>
  <c r="G27" i="31"/>
  <c r="F27" i="31"/>
  <c r="E27" i="31"/>
  <c r="F76" i="30"/>
  <c r="G76" i="30"/>
  <c r="H76" i="30"/>
  <c r="I76" i="30"/>
  <c r="J76" i="30"/>
  <c r="K76" i="30"/>
  <c r="L76" i="30"/>
  <c r="M76" i="30"/>
  <c r="M77" i="30" s="1"/>
  <c r="N76" i="30"/>
  <c r="O76" i="30"/>
  <c r="E76" i="30"/>
  <c r="G72" i="30"/>
  <c r="H72" i="30"/>
  <c r="I72" i="30"/>
  <c r="J72" i="30"/>
  <c r="K72" i="30"/>
  <c r="L72" i="30"/>
  <c r="M72" i="30"/>
  <c r="N72" i="30"/>
  <c r="O72" i="30"/>
  <c r="F72" i="30"/>
  <c r="E72" i="30"/>
  <c r="I27" i="30"/>
  <c r="H27" i="30"/>
  <c r="H77" i="30" s="1"/>
  <c r="G27" i="30"/>
  <c r="F27" i="30"/>
  <c r="F77" i="30" s="1"/>
  <c r="E27" i="30"/>
  <c r="O27" i="30"/>
  <c r="O77" i="30" s="1"/>
  <c r="N27" i="30"/>
  <c r="N77" i="30" s="1"/>
  <c r="M27" i="30"/>
  <c r="L27" i="30"/>
  <c r="L77" i="30" s="1"/>
  <c r="K27" i="30"/>
  <c r="K77" i="30" s="1"/>
  <c r="J27" i="30"/>
  <c r="J77" i="30" s="1"/>
  <c r="E79" i="29"/>
  <c r="P74" i="29"/>
  <c r="O74" i="29"/>
  <c r="N74" i="29"/>
  <c r="M74" i="29"/>
  <c r="L74" i="29"/>
  <c r="K74" i="29"/>
  <c r="J74" i="29"/>
  <c r="I74" i="29"/>
  <c r="H74" i="29"/>
  <c r="G74" i="29"/>
  <c r="F74" i="29"/>
  <c r="P29" i="29"/>
  <c r="P79" i="29" s="1"/>
  <c r="O29" i="29"/>
  <c r="N29" i="29"/>
  <c r="N79" i="29" s="1"/>
  <c r="M29" i="29"/>
  <c r="M79" i="29" s="1"/>
  <c r="L29" i="29"/>
  <c r="L79" i="29" s="1"/>
  <c r="K29" i="29"/>
  <c r="J29" i="29"/>
  <c r="J79" i="29" s="1"/>
  <c r="I29" i="29"/>
  <c r="I79" i="29" s="1"/>
  <c r="H29" i="29"/>
  <c r="H79" i="29" s="1"/>
  <c r="G29" i="29"/>
  <c r="E29" i="29"/>
  <c r="F79" i="29" s="1"/>
  <c r="E79" i="17"/>
  <c r="G80" i="31" l="1"/>
  <c r="O80" i="31"/>
  <c r="K80" i="31"/>
  <c r="E80" i="31"/>
  <c r="I80" i="31"/>
  <c r="M80" i="31"/>
  <c r="L80" i="31"/>
  <c r="F80" i="31"/>
  <c r="J80" i="31"/>
  <c r="N80" i="31"/>
  <c r="G77" i="30"/>
  <c r="G79" i="29"/>
  <c r="K79" i="29"/>
  <c r="O79" i="29"/>
  <c r="E77" i="30"/>
  <c r="I77" i="30"/>
  <c r="H80" i="31"/>
  <c r="N70" i="10" l="1"/>
  <c r="M70" i="10"/>
  <c r="L70" i="10"/>
  <c r="K70" i="10"/>
  <c r="J70" i="10"/>
  <c r="I70" i="10"/>
  <c r="H70" i="10"/>
  <c r="G70" i="10"/>
  <c r="F70" i="10"/>
  <c r="E70" i="10"/>
  <c r="D70" i="10"/>
  <c r="N19" i="10"/>
  <c r="M19" i="10"/>
  <c r="L19" i="10"/>
  <c r="K19" i="10"/>
  <c r="J19" i="10"/>
  <c r="I19" i="10"/>
  <c r="H19" i="10"/>
  <c r="G19" i="10"/>
  <c r="F19" i="10"/>
  <c r="E19" i="10"/>
  <c r="D19" i="10"/>
  <c r="N28" i="8" l="1"/>
  <c r="M28" i="8"/>
  <c r="L28" i="8"/>
  <c r="K28" i="8"/>
  <c r="J28" i="8"/>
  <c r="I28" i="8"/>
  <c r="H28" i="8"/>
  <c r="G28" i="8"/>
  <c r="F28" i="8"/>
  <c r="E28" i="8"/>
  <c r="D28" i="8"/>
  <c r="D27" i="6"/>
  <c r="D66" i="6"/>
  <c r="D76" i="6"/>
  <c r="N17" i="5"/>
  <c r="M17" i="5"/>
  <c r="L17" i="5"/>
  <c r="K17" i="5"/>
  <c r="J17" i="5"/>
  <c r="I17" i="5"/>
  <c r="H17" i="5"/>
  <c r="G17" i="5"/>
  <c r="F17" i="5"/>
  <c r="E17" i="5"/>
  <c r="D17" i="5"/>
  <c r="P74" i="17"/>
  <c r="O74" i="17"/>
  <c r="N74" i="17"/>
  <c r="M74" i="17"/>
  <c r="L74" i="17"/>
  <c r="K74" i="17"/>
  <c r="J74" i="17"/>
  <c r="I74" i="17"/>
  <c r="H74" i="17"/>
  <c r="G74" i="17"/>
  <c r="F74" i="17"/>
  <c r="P29" i="17"/>
  <c r="P79" i="17" s="1"/>
  <c r="O29" i="17"/>
  <c r="O79" i="17" s="1"/>
  <c r="N29" i="17"/>
  <c r="N79" i="17" s="1"/>
  <c r="M29" i="17"/>
  <c r="M79" i="17" s="1"/>
  <c r="L29" i="17"/>
  <c r="L79" i="17" s="1"/>
  <c r="K29" i="17"/>
  <c r="K79" i="17" s="1"/>
  <c r="J29" i="17"/>
  <c r="J79" i="17" s="1"/>
  <c r="I29" i="17"/>
  <c r="I79" i="17" s="1"/>
  <c r="H29" i="17"/>
  <c r="H79" i="17" s="1"/>
  <c r="G29" i="17"/>
  <c r="G79" i="17" s="1"/>
  <c r="E29" i="17"/>
  <c r="F79" i="17" s="1"/>
  <c r="P79" i="23"/>
  <c r="O79" i="23"/>
  <c r="N79" i="23"/>
  <c r="M79" i="23"/>
  <c r="L79" i="23"/>
  <c r="K79" i="23"/>
  <c r="I79" i="23"/>
  <c r="H79" i="23"/>
  <c r="G79" i="23"/>
  <c r="F79" i="23"/>
  <c r="E79" i="23"/>
  <c r="D79" i="23"/>
  <c r="P68" i="23"/>
  <c r="O68" i="23"/>
  <c r="N68" i="23"/>
  <c r="M68" i="23"/>
  <c r="L68" i="23"/>
  <c r="K68" i="23"/>
  <c r="I68" i="23"/>
  <c r="H68" i="23"/>
  <c r="G68" i="23"/>
  <c r="F68" i="23"/>
  <c r="E68" i="23"/>
  <c r="D68" i="23"/>
  <c r="J53" i="23"/>
  <c r="P28" i="23"/>
  <c r="O28" i="23"/>
  <c r="N28" i="23"/>
  <c r="M28" i="23"/>
  <c r="L28" i="23"/>
  <c r="K28" i="23"/>
  <c r="I28" i="23"/>
  <c r="H28" i="23"/>
  <c r="G28" i="23"/>
  <c r="F28" i="23"/>
  <c r="E28" i="23"/>
  <c r="E80" i="23" s="1"/>
  <c r="D28" i="23"/>
  <c r="D19" i="3"/>
  <c r="J55" i="2"/>
  <c r="D67" i="3"/>
  <c r="D71" i="3"/>
  <c r="D77" i="6" l="1"/>
  <c r="D80" i="23"/>
  <c r="F80" i="23"/>
  <c r="H80" i="23"/>
  <c r="K80" i="23"/>
  <c r="M80" i="23"/>
  <c r="O80" i="23"/>
  <c r="G80" i="23"/>
  <c r="I80" i="23"/>
  <c r="L80" i="23"/>
  <c r="N80" i="23"/>
  <c r="P80" i="23"/>
  <c r="D72" i="3"/>
  <c r="N65" i="7" l="1"/>
  <c r="M65" i="7"/>
  <c r="L65" i="7"/>
  <c r="K65" i="7"/>
  <c r="J65" i="7"/>
  <c r="I65" i="7"/>
  <c r="H65" i="7"/>
  <c r="G65" i="7"/>
  <c r="F65" i="7"/>
  <c r="E65" i="7"/>
  <c r="D65" i="7"/>
  <c r="N27" i="6"/>
  <c r="M27" i="6"/>
  <c r="L27" i="6"/>
  <c r="K27" i="6"/>
  <c r="J27" i="6"/>
  <c r="I27" i="6"/>
  <c r="H27" i="6"/>
  <c r="G27" i="6"/>
  <c r="F27" i="6"/>
  <c r="E27" i="6"/>
  <c r="Q66" i="3" l="1"/>
  <c r="O67" i="3"/>
  <c r="P66" i="3"/>
  <c r="M67" i="3"/>
  <c r="L67" i="3"/>
  <c r="K67" i="3"/>
  <c r="J67" i="3"/>
  <c r="I67" i="3"/>
  <c r="H67" i="3"/>
  <c r="G67" i="3"/>
  <c r="F67" i="3"/>
  <c r="E67" i="3"/>
  <c r="N32" i="19" l="1"/>
  <c r="N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N8" i="19"/>
  <c r="N7" i="19"/>
  <c r="N6" i="19"/>
  <c r="N35" i="18"/>
  <c r="N34" i="18"/>
  <c r="N33" i="18"/>
  <c r="N32" i="18"/>
  <c r="N31" i="18"/>
  <c r="N30" i="18"/>
  <c r="N29" i="18"/>
  <c r="N28" i="18"/>
  <c r="N26" i="18"/>
  <c r="N25" i="18"/>
  <c r="N24" i="18"/>
  <c r="N23" i="18"/>
  <c r="N22" i="18"/>
  <c r="N21" i="18"/>
  <c r="N19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N4" i="18"/>
  <c r="N66" i="10"/>
  <c r="N71" i="10" s="1"/>
  <c r="M66" i="10"/>
  <c r="M71" i="10" s="1"/>
  <c r="L66" i="10"/>
  <c r="L71" i="10" s="1"/>
  <c r="K66" i="10"/>
  <c r="K71" i="10" s="1"/>
  <c r="J66" i="10"/>
  <c r="J71" i="10" s="1"/>
  <c r="I66" i="10"/>
  <c r="I71" i="10" s="1"/>
  <c r="H66" i="10"/>
  <c r="H71" i="10" s="1"/>
  <c r="G66" i="10"/>
  <c r="G71" i="10" s="1"/>
  <c r="F66" i="10"/>
  <c r="F71" i="10" s="1"/>
  <c r="E66" i="10"/>
  <c r="E71" i="10" s="1"/>
  <c r="D66" i="10"/>
  <c r="D71" i="10" s="1"/>
  <c r="N61" i="9"/>
  <c r="M61" i="9"/>
  <c r="L61" i="9"/>
  <c r="K61" i="9"/>
  <c r="J61" i="9"/>
  <c r="I61" i="9"/>
  <c r="H61" i="9"/>
  <c r="G61" i="9"/>
  <c r="F61" i="9"/>
  <c r="E61" i="9"/>
  <c r="D61" i="9"/>
  <c r="N31" i="9"/>
  <c r="M31" i="9"/>
  <c r="L31" i="9"/>
  <c r="K31" i="9"/>
  <c r="J31" i="9"/>
  <c r="I31" i="9"/>
  <c r="H31" i="9"/>
  <c r="G31" i="9"/>
  <c r="F31" i="9"/>
  <c r="E31" i="9"/>
  <c r="D31" i="9"/>
  <c r="N74" i="8"/>
  <c r="M74" i="8"/>
  <c r="L74" i="8"/>
  <c r="K74" i="8"/>
  <c r="J74" i="8"/>
  <c r="I74" i="8"/>
  <c r="H74" i="8"/>
  <c r="G74" i="8"/>
  <c r="F74" i="8"/>
  <c r="E74" i="8"/>
  <c r="D74" i="8"/>
  <c r="N63" i="8"/>
  <c r="M63" i="8"/>
  <c r="L63" i="8"/>
  <c r="K63" i="8"/>
  <c r="J63" i="8"/>
  <c r="I63" i="8"/>
  <c r="H63" i="8"/>
  <c r="G63" i="8"/>
  <c r="F63" i="8"/>
  <c r="E63" i="8"/>
  <c r="D63" i="8"/>
  <c r="N61" i="7"/>
  <c r="M61" i="7"/>
  <c r="L61" i="7"/>
  <c r="K61" i="7"/>
  <c r="J61" i="7"/>
  <c r="I61" i="7"/>
  <c r="H61" i="7"/>
  <c r="G61" i="7"/>
  <c r="F61" i="7"/>
  <c r="E61" i="7"/>
  <c r="D61" i="7"/>
  <c r="N20" i="7"/>
  <c r="N66" i="7" s="1"/>
  <c r="M20" i="7"/>
  <c r="M66" i="7" s="1"/>
  <c r="L20" i="7"/>
  <c r="L66" i="7" s="1"/>
  <c r="K20" i="7"/>
  <c r="J20" i="7"/>
  <c r="J66" i="7" s="1"/>
  <c r="I20" i="7"/>
  <c r="I66" i="7" s="1"/>
  <c r="H20" i="7"/>
  <c r="H66" i="7" s="1"/>
  <c r="G20" i="7"/>
  <c r="F20" i="7"/>
  <c r="F66" i="7" s="1"/>
  <c r="E20" i="7"/>
  <c r="E66" i="7" s="1"/>
  <c r="D20" i="7"/>
  <c r="N76" i="6"/>
  <c r="M76" i="6"/>
  <c r="L76" i="6"/>
  <c r="K76" i="6"/>
  <c r="J76" i="6"/>
  <c r="I76" i="6"/>
  <c r="H76" i="6"/>
  <c r="G76" i="6"/>
  <c r="F76" i="6"/>
  <c r="E76" i="6"/>
  <c r="N66" i="6"/>
  <c r="M66" i="6"/>
  <c r="M77" i="6" s="1"/>
  <c r="L66" i="6"/>
  <c r="K66" i="6"/>
  <c r="J66" i="6"/>
  <c r="I66" i="6"/>
  <c r="I77" i="6" s="1"/>
  <c r="H66" i="6"/>
  <c r="H77" i="6" s="1"/>
  <c r="G66" i="6"/>
  <c r="F66" i="6"/>
  <c r="E66" i="6"/>
  <c r="E77" i="6" s="1"/>
  <c r="L77" i="6"/>
  <c r="N71" i="5"/>
  <c r="N72" i="5" s="1"/>
  <c r="M71" i="5"/>
  <c r="L71" i="5"/>
  <c r="L72" i="5" s="1"/>
  <c r="K71" i="5"/>
  <c r="J71" i="5"/>
  <c r="J72" i="5" s="1"/>
  <c r="I71" i="5"/>
  <c r="H71" i="5"/>
  <c r="H72" i="5" s="1"/>
  <c r="G71" i="5"/>
  <c r="G72" i="5" s="1"/>
  <c r="F71" i="5"/>
  <c r="F72" i="5" s="1"/>
  <c r="E71" i="5"/>
  <c r="E72" i="5" s="1"/>
  <c r="D71" i="5"/>
  <c r="D72" i="5" s="1"/>
  <c r="M72" i="5"/>
  <c r="K72" i="5"/>
  <c r="I72" i="5"/>
  <c r="O71" i="3"/>
  <c r="M71" i="3"/>
  <c r="L71" i="3"/>
  <c r="K71" i="3"/>
  <c r="J71" i="3"/>
  <c r="I71" i="3"/>
  <c r="H71" i="3"/>
  <c r="G71" i="3"/>
  <c r="F71" i="3"/>
  <c r="E71" i="3"/>
  <c r="P19" i="3"/>
  <c r="N19" i="3"/>
  <c r="M19" i="3"/>
  <c r="L19" i="3"/>
  <c r="L72" i="3" s="1"/>
  <c r="K19" i="3"/>
  <c r="J19" i="3"/>
  <c r="I19" i="3"/>
  <c r="H19" i="3"/>
  <c r="H72" i="3" s="1"/>
  <c r="G19" i="3"/>
  <c r="F19" i="3"/>
  <c r="E19" i="3"/>
  <c r="P93" i="2"/>
  <c r="O93" i="2"/>
  <c r="N93" i="2"/>
  <c r="M93" i="2"/>
  <c r="L93" i="2"/>
  <c r="K93" i="2"/>
  <c r="I93" i="2"/>
  <c r="H93" i="2"/>
  <c r="G93" i="2"/>
  <c r="F93" i="2"/>
  <c r="E93" i="2"/>
  <c r="D93" i="2"/>
  <c r="O29" i="2"/>
  <c r="P29" i="2"/>
  <c r="N29" i="2"/>
  <c r="M29" i="2"/>
  <c r="M94" i="2" s="1"/>
  <c r="L29" i="2"/>
  <c r="K29" i="2"/>
  <c r="K94" i="2" s="1"/>
  <c r="I29" i="2"/>
  <c r="H29" i="2"/>
  <c r="H94" i="2" s="1"/>
  <c r="G29" i="2"/>
  <c r="F29" i="2"/>
  <c r="F94" i="2" s="1"/>
  <c r="E29" i="2"/>
  <c r="D29" i="2"/>
  <c r="D94" i="2" s="1"/>
  <c r="Z549" i="1"/>
  <c r="Z548" i="1"/>
  <c r="Z547" i="1"/>
  <c r="Z546" i="1"/>
  <c r="Z545" i="1"/>
  <c r="Z544" i="1"/>
  <c r="Z543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28" i="1"/>
  <c r="Z527" i="1"/>
  <c r="Z526" i="1"/>
  <c r="Z52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76" i="1"/>
  <c r="Z275" i="1"/>
  <c r="Z274" i="1"/>
  <c r="A274" i="1" s="1"/>
  <c r="A547" i="1" s="1"/>
  <c r="Z273" i="1"/>
  <c r="Z272" i="1"/>
  <c r="Z271" i="1"/>
  <c r="Z270" i="1"/>
  <c r="A270" i="1" s="1"/>
  <c r="A543" i="1" s="1"/>
  <c r="Z269" i="1"/>
  <c r="Z268" i="1"/>
  <c r="Z267" i="1"/>
  <c r="Z266" i="1"/>
  <c r="A266" i="1" s="1"/>
  <c r="A539" i="1" s="1"/>
  <c r="Z265" i="1"/>
  <c r="Z264" i="1"/>
  <c r="Z263" i="1"/>
  <c r="Z262" i="1"/>
  <c r="A262" i="1" s="1"/>
  <c r="A535" i="1" s="1"/>
  <c r="Z261" i="1"/>
  <c r="Z260" i="1"/>
  <c r="Z259" i="1"/>
  <c r="Z258" i="1"/>
  <c r="A258" i="1" s="1"/>
  <c r="A531" i="1" s="1"/>
  <c r="Z257" i="1"/>
  <c r="Z256" i="1"/>
  <c r="Z255" i="1"/>
  <c r="Z254" i="1"/>
  <c r="A254" i="1" s="1"/>
  <c r="A527" i="1" s="1"/>
  <c r="Z253" i="1"/>
  <c r="Z252" i="1"/>
  <c r="Z251" i="1"/>
  <c r="Z250" i="1"/>
  <c r="A250" i="1" s="1"/>
  <c r="A523" i="1" s="1"/>
  <c r="Z249" i="1"/>
  <c r="Z248" i="1"/>
  <c r="Z247" i="1"/>
  <c r="Z246" i="1"/>
  <c r="A246" i="1" s="1"/>
  <c r="A519" i="1" s="1"/>
  <c r="Z245" i="1"/>
  <c r="Z244" i="1"/>
  <c r="Z243" i="1"/>
  <c r="Z242" i="1"/>
  <c r="A242" i="1" s="1"/>
  <c r="A515" i="1" s="1"/>
  <c r="Z241" i="1"/>
  <c r="Z240" i="1"/>
  <c r="Z239" i="1"/>
  <c r="Z238" i="1"/>
  <c r="A238" i="1" s="1"/>
  <c r="A511" i="1" s="1"/>
  <c r="Z237" i="1"/>
  <c r="Z236" i="1"/>
  <c r="Z235" i="1"/>
  <c r="Z234" i="1"/>
  <c r="A234" i="1" s="1"/>
  <c r="A507" i="1" s="1"/>
  <c r="Z233" i="1"/>
  <c r="Z232" i="1"/>
  <c r="Z231" i="1"/>
  <c r="Z230" i="1"/>
  <c r="A230" i="1" s="1"/>
  <c r="A503" i="1" s="1"/>
  <c r="Z229" i="1"/>
  <c r="Z228" i="1"/>
  <c r="Z227" i="1"/>
  <c r="Z226" i="1"/>
  <c r="A226" i="1" s="1"/>
  <c r="A499" i="1" s="1"/>
  <c r="Z225" i="1"/>
  <c r="Z224" i="1"/>
  <c r="Z223" i="1"/>
  <c r="Z222" i="1"/>
  <c r="A222" i="1" s="1"/>
  <c r="A495" i="1" s="1"/>
  <c r="Z221" i="1"/>
  <c r="Z220" i="1"/>
  <c r="Z219" i="1"/>
  <c r="Z218" i="1"/>
  <c r="A218" i="1" s="1"/>
  <c r="A491" i="1" s="1"/>
  <c r="Z217" i="1"/>
  <c r="Z216" i="1"/>
  <c r="Z215" i="1"/>
  <c r="Z214" i="1"/>
  <c r="A214" i="1" s="1"/>
  <c r="A487" i="1" s="1"/>
  <c r="Z213" i="1"/>
  <c r="Z212" i="1"/>
  <c r="Z211" i="1"/>
  <c r="Z210" i="1"/>
  <c r="A210" i="1" s="1"/>
  <c r="A483" i="1" s="1"/>
  <c r="Z209" i="1"/>
  <c r="Z208" i="1"/>
  <c r="Z207" i="1"/>
  <c r="Z206" i="1"/>
  <c r="A206" i="1" s="1"/>
  <c r="A479" i="1" s="1"/>
  <c r="Z205" i="1"/>
  <c r="Z204" i="1"/>
  <c r="Z203" i="1"/>
  <c r="Z202" i="1"/>
  <c r="A202" i="1" s="1"/>
  <c r="A475" i="1" s="1"/>
  <c r="Z201" i="1"/>
  <c r="Z200" i="1"/>
  <c r="Z199" i="1"/>
  <c r="Z198" i="1"/>
  <c r="A198" i="1" s="1"/>
  <c r="A471" i="1" s="1"/>
  <c r="Z197" i="1"/>
  <c r="Z196" i="1"/>
  <c r="Z195" i="1"/>
  <c r="Z194" i="1"/>
  <c r="A194" i="1" s="1"/>
  <c r="A467" i="1" s="1"/>
  <c r="Z193" i="1"/>
  <c r="Z192" i="1"/>
  <c r="Z191" i="1"/>
  <c r="Z190" i="1"/>
  <c r="A190" i="1" s="1"/>
  <c r="A463" i="1" s="1"/>
  <c r="Z189" i="1"/>
  <c r="Z188" i="1"/>
  <c r="Z187" i="1"/>
  <c r="Z186" i="1"/>
  <c r="A186" i="1" s="1"/>
  <c r="A459" i="1" s="1"/>
  <c r="Z185" i="1"/>
  <c r="Z184" i="1"/>
  <c r="Z183" i="1"/>
  <c r="Z182" i="1"/>
  <c r="A182" i="1" s="1"/>
  <c r="A455" i="1" s="1"/>
  <c r="Z181" i="1"/>
  <c r="Z180" i="1"/>
  <c r="Z179" i="1"/>
  <c r="Z178" i="1"/>
  <c r="A178" i="1" s="1"/>
  <c r="A451" i="1" s="1"/>
  <c r="Z177" i="1"/>
  <c r="Z176" i="1"/>
  <c r="Z175" i="1"/>
  <c r="Z174" i="1"/>
  <c r="A174" i="1" s="1"/>
  <c r="A447" i="1" s="1"/>
  <c r="Z173" i="1"/>
  <c r="Z172" i="1"/>
  <c r="Z171" i="1"/>
  <c r="Z170" i="1"/>
  <c r="A170" i="1" s="1"/>
  <c r="A443" i="1" s="1"/>
  <c r="Z169" i="1"/>
  <c r="Z168" i="1"/>
  <c r="Z167" i="1"/>
  <c r="Z166" i="1"/>
  <c r="A166" i="1" s="1"/>
  <c r="A439" i="1" s="1"/>
  <c r="Z165" i="1"/>
  <c r="Z164" i="1"/>
  <c r="Z163" i="1"/>
  <c r="Z162" i="1"/>
  <c r="A162" i="1" s="1"/>
  <c r="A435" i="1" s="1"/>
  <c r="Z161" i="1"/>
  <c r="Z160" i="1"/>
  <c r="Z159" i="1"/>
  <c r="Z158" i="1"/>
  <c r="A158" i="1" s="1"/>
  <c r="A431" i="1" s="1"/>
  <c r="Z157" i="1"/>
  <c r="Z156" i="1"/>
  <c r="Z155" i="1"/>
  <c r="Z154" i="1"/>
  <c r="A154" i="1" s="1"/>
  <c r="A427" i="1" s="1"/>
  <c r="Z153" i="1"/>
  <c r="Z152" i="1"/>
  <c r="Z151" i="1"/>
  <c r="Z150" i="1"/>
  <c r="A150" i="1" s="1"/>
  <c r="A423" i="1" s="1"/>
  <c r="Z149" i="1"/>
  <c r="Z148" i="1"/>
  <c r="Z147" i="1"/>
  <c r="Z146" i="1"/>
  <c r="A146" i="1" s="1"/>
  <c r="A419" i="1" s="1"/>
  <c r="Z145" i="1"/>
  <c r="Z144" i="1"/>
  <c r="Z143" i="1"/>
  <c r="Z142" i="1"/>
  <c r="A142" i="1" s="1"/>
  <c r="A415" i="1" s="1"/>
  <c r="Z141" i="1"/>
  <c r="Z140" i="1"/>
  <c r="Z139" i="1"/>
  <c r="Z138" i="1"/>
  <c r="A138" i="1" s="1"/>
  <c r="A411" i="1" s="1"/>
  <c r="Z137" i="1"/>
  <c r="Z136" i="1"/>
  <c r="Z135" i="1"/>
  <c r="Z134" i="1"/>
  <c r="A134" i="1" s="1"/>
  <c r="A407" i="1" s="1"/>
  <c r="Z133" i="1"/>
  <c r="Z132" i="1"/>
  <c r="Z131" i="1"/>
  <c r="Z130" i="1"/>
  <c r="A130" i="1" s="1"/>
  <c r="A403" i="1" s="1"/>
  <c r="Z129" i="1"/>
  <c r="Z128" i="1"/>
  <c r="Z127" i="1"/>
  <c r="Z126" i="1"/>
  <c r="A126" i="1" s="1"/>
  <c r="A399" i="1" s="1"/>
  <c r="Z125" i="1"/>
  <c r="Z124" i="1"/>
  <c r="Z123" i="1"/>
  <c r="Z122" i="1"/>
  <c r="A122" i="1" s="1"/>
  <c r="A395" i="1" s="1"/>
  <c r="Z121" i="1"/>
  <c r="Z120" i="1"/>
  <c r="Z119" i="1"/>
  <c r="Z118" i="1"/>
  <c r="A118" i="1" s="1"/>
  <c r="A391" i="1" s="1"/>
  <c r="Z117" i="1"/>
  <c r="Z116" i="1"/>
  <c r="Z115" i="1"/>
  <c r="Z114" i="1"/>
  <c r="A114" i="1" s="1"/>
  <c r="A387" i="1" s="1"/>
  <c r="Z113" i="1"/>
  <c r="Z112" i="1"/>
  <c r="Z111" i="1"/>
  <c r="Z110" i="1"/>
  <c r="A110" i="1" s="1"/>
  <c r="A383" i="1" s="1"/>
  <c r="Z109" i="1"/>
  <c r="Z108" i="1"/>
  <c r="Z107" i="1"/>
  <c r="Z106" i="1"/>
  <c r="A106" i="1" s="1"/>
  <c r="A379" i="1" s="1"/>
  <c r="Z105" i="1"/>
  <c r="Z104" i="1"/>
  <c r="Z103" i="1"/>
  <c r="Z102" i="1"/>
  <c r="A102" i="1" s="1"/>
  <c r="A375" i="1" s="1"/>
  <c r="Z101" i="1"/>
  <c r="Z100" i="1"/>
  <c r="Z99" i="1"/>
  <c r="Z98" i="1"/>
  <c r="A98" i="1" s="1"/>
  <c r="A371" i="1" s="1"/>
  <c r="Z97" i="1"/>
  <c r="Z96" i="1"/>
  <c r="Z95" i="1"/>
  <c r="Z94" i="1"/>
  <c r="A94" i="1" s="1"/>
  <c r="A367" i="1" s="1"/>
  <c r="Z93" i="1"/>
  <c r="Z92" i="1"/>
  <c r="Z91" i="1"/>
  <c r="Z90" i="1"/>
  <c r="A90" i="1" s="1"/>
  <c r="A363" i="1" s="1"/>
  <c r="Z89" i="1"/>
  <c r="Z88" i="1"/>
  <c r="Z87" i="1"/>
  <c r="Z86" i="1"/>
  <c r="A86" i="1" s="1"/>
  <c r="A359" i="1" s="1"/>
  <c r="Z85" i="1"/>
  <c r="Z84" i="1"/>
  <c r="Z83" i="1"/>
  <c r="Z82" i="1"/>
  <c r="A82" i="1" s="1"/>
  <c r="A355" i="1" s="1"/>
  <c r="Z81" i="1"/>
  <c r="Z80" i="1"/>
  <c r="Z79" i="1"/>
  <c r="Z78" i="1"/>
  <c r="A78" i="1" s="1"/>
  <c r="A351" i="1" s="1"/>
  <c r="Z77" i="1"/>
  <c r="Z76" i="1"/>
  <c r="Z75" i="1"/>
  <c r="Z74" i="1"/>
  <c r="A74" i="1" s="1"/>
  <c r="A347" i="1" s="1"/>
  <c r="Z73" i="1"/>
  <c r="Z72" i="1"/>
  <c r="Z71" i="1"/>
  <c r="Z70" i="1"/>
  <c r="A70" i="1" s="1"/>
  <c r="A343" i="1" s="1"/>
  <c r="Z69" i="1"/>
  <c r="Z68" i="1"/>
  <c r="Z67" i="1"/>
  <c r="Z66" i="1"/>
  <c r="A66" i="1" s="1"/>
  <c r="A339" i="1" s="1"/>
  <c r="Z65" i="1"/>
  <c r="Z64" i="1"/>
  <c r="Z63" i="1"/>
  <c r="Z62" i="1"/>
  <c r="A62" i="1" s="1"/>
  <c r="A335" i="1" s="1"/>
  <c r="Z61" i="1"/>
  <c r="Z60" i="1"/>
  <c r="Z59" i="1"/>
  <c r="Z58" i="1"/>
  <c r="A58" i="1" s="1"/>
  <c r="A331" i="1" s="1"/>
  <c r="Z57" i="1"/>
  <c r="Z56" i="1"/>
  <c r="Z55" i="1"/>
  <c r="Z54" i="1"/>
  <c r="A54" i="1" s="1"/>
  <c r="A327" i="1" s="1"/>
  <c r="Z53" i="1"/>
  <c r="Z52" i="1"/>
  <c r="Z51" i="1"/>
  <c r="Z50" i="1"/>
  <c r="A50" i="1" s="1"/>
  <c r="A323" i="1" s="1"/>
  <c r="Z49" i="1"/>
  <c r="Z48" i="1"/>
  <c r="Z47" i="1"/>
  <c r="Z46" i="1"/>
  <c r="A46" i="1" s="1"/>
  <c r="A319" i="1" s="1"/>
  <c r="Z45" i="1"/>
  <c r="Z44" i="1"/>
  <c r="Z43" i="1"/>
  <c r="Z42" i="1"/>
  <c r="A42" i="1" s="1"/>
  <c r="A315" i="1" s="1"/>
  <c r="Z41" i="1"/>
  <c r="Z40" i="1"/>
  <c r="Z39" i="1"/>
  <c r="Z38" i="1"/>
  <c r="A38" i="1" s="1"/>
  <c r="A311" i="1" s="1"/>
  <c r="Z37" i="1"/>
  <c r="Z36" i="1"/>
  <c r="Z35" i="1"/>
  <c r="Z34" i="1"/>
  <c r="A34" i="1" s="1"/>
  <c r="A307" i="1" s="1"/>
  <c r="Z33" i="1"/>
  <c r="Z32" i="1"/>
  <c r="Z31" i="1"/>
  <c r="Z30" i="1"/>
  <c r="A30" i="1" s="1"/>
  <c r="A303" i="1" s="1"/>
  <c r="Z29" i="1"/>
  <c r="Z28" i="1"/>
  <c r="Z27" i="1"/>
  <c r="Z26" i="1"/>
  <c r="A26" i="1" s="1"/>
  <c r="A299" i="1" s="1"/>
  <c r="Z25" i="1"/>
  <c r="Z24" i="1"/>
  <c r="Z23" i="1"/>
  <c r="Z22" i="1"/>
  <c r="A22" i="1" s="1"/>
  <c r="A295" i="1" s="1"/>
  <c r="Z21" i="1"/>
  <c r="Z20" i="1"/>
  <c r="Z19" i="1"/>
  <c r="A19" i="1" s="1"/>
  <c r="A292" i="1" s="1"/>
  <c r="Z18" i="1"/>
  <c r="A18" i="1" s="1"/>
  <c r="A291" i="1" s="1"/>
  <c r="Z17" i="1"/>
  <c r="A17" i="1" s="1"/>
  <c r="A290" i="1" s="1"/>
  <c r="Z16" i="1"/>
  <c r="Z15" i="1"/>
  <c r="A15" i="1" s="1"/>
  <c r="A288" i="1" s="1"/>
  <c r="Z14" i="1"/>
  <c r="A14" i="1" s="1"/>
  <c r="A287" i="1" s="1"/>
  <c r="Z13" i="1"/>
  <c r="A13" i="1" s="1"/>
  <c r="A286" i="1" s="1"/>
  <c r="Z12" i="1"/>
  <c r="I65" i="9" l="1"/>
  <c r="E65" i="9"/>
  <c r="E94" i="2"/>
  <c r="G94" i="2"/>
  <c r="I94" i="2"/>
  <c r="L94" i="2"/>
  <c r="N94" i="2"/>
  <c r="G65" i="9"/>
  <c r="G75" i="8"/>
  <c r="G66" i="7"/>
  <c r="G77" i="6"/>
  <c r="F77" i="6"/>
  <c r="J77" i="6"/>
  <c r="N77" i="6"/>
  <c r="G72" i="3"/>
  <c r="K72" i="3"/>
  <c r="I72" i="3"/>
  <c r="M72" i="3"/>
  <c r="F72" i="3"/>
  <c r="J72" i="3"/>
  <c r="O72" i="3"/>
  <c r="F65" i="9"/>
  <c r="H65" i="9"/>
  <c r="D65" i="9"/>
  <c r="F75" i="8"/>
  <c r="J75" i="8"/>
  <c r="N75" i="8"/>
  <c r="A12" i="1"/>
  <c r="A285" i="1" s="1"/>
  <c r="A16" i="1"/>
  <c r="A289" i="1" s="1"/>
  <c r="A20" i="1"/>
  <c r="A293" i="1" s="1"/>
  <c r="A24" i="1"/>
  <c r="A297" i="1" s="1"/>
  <c r="A28" i="1"/>
  <c r="A301" i="1" s="1"/>
  <c r="A32" i="1"/>
  <c r="A305" i="1" s="1"/>
  <c r="A36" i="1"/>
  <c r="A309" i="1" s="1"/>
  <c r="A40" i="1"/>
  <c r="A313" i="1" s="1"/>
  <c r="A44" i="1"/>
  <c r="A317" i="1" s="1"/>
  <c r="A48" i="1"/>
  <c r="A321" i="1" s="1"/>
  <c r="A52" i="1"/>
  <c r="A325" i="1" s="1"/>
  <c r="A56" i="1"/>
  <c r="A329" i="1" s="1"/>
  <c r="A60" i="1"/>
  <c r="A333" i="1" s="1"/>
  <c r="A64" i="1"/>
  <c r="A337" i="1" s="1"/>
  <c r="A68" i="1"/>
  <c r="A341" i="1" s="1"/>
  <c r="A72" i="1"/>
  <c r="A345" i="1" s="1"/>
  <c r="A76" i="1"/>
  <c r="A349" i="1" s="1"/>
  <c r="A80" i="1"/>
  <c r="A353" i="1" s="1"/>
  <c r="A84" i="1"/>
  <c r="A357" i="1" s="1"/>
  <c r="A88" i="1"/>
  <c r="A361" i="1" s="1"/>
  <c r="A92" i="1"/>
  <c r="A365" i="1" s="1"/>
  <c r="A96" i="1"/>
  <c r="A369" i="1" s="1"/>
  <c r="A100" i="1"/>
  <c r="A373" i="1" s="1"/>
  <c r="A104" i="1"/>
  <c r="A377" i="1" s="1"/>
  <c r="A108" i="1"/>
  <c r="A381" i="1" s="1"/>
  <c r="A112" i="1"/>
  <c r="A385" i="1" s="1"/>
  <c r="A116" i="1"/>
  <c r="A389" i="1" s="1"/>
  <c r="A120" i="1"/>
  <c r="A393" i="1" s="1"/>
  <c r="A124" i="1"/>
  <c r="A397" i="1" s="1"/>
  <c r="A128" i="1"/>
  <c r="A401" i="1" s="1"/>
  <c r="A132" i="1"/>
  <c r="A405" i="1" s="1"/>
  <c r="A136" i="1"/>
  <c r="A409" i="1" s="1"/>
  <c r="A140" i="1"/>
  <c r="A413" i="1" s="1"/>
  <c r="A144" i="1"/>
  <c r="A417" i="1" s="1"/>
  <c r="A148" i="1"/>
  <c r="A421" i="1" s="1"/>
  <c r="A152" i="1"/>
  <c r="A425" i="1" s="1"/>
  <c r="A156" i="1"/>
  <c r="A429" i="1" s="1"/>
  <c r="A160" i="1"/>
  <c r="A433" i="1" s="1"/>
  <c r="A164" i="1"/>
  <c r="A437" i="1" s="1"/>
  <c r="A168" i="1"/>
  <c r="A441" i="1" s="1"/>
  <c r="A172" i="1"/>
  <c r="A445" i="1" s="1"/>
  <c r="A176" i="1"/>
  <c r="A449" i="1" s="1"/>
  <c r="A180" i="1"/>
  <c r="A453" i="1" s="1"/>
  <c r="A184" i="1"/>
  <c r="A457" i="1" s="1"/>
  <c r="A188" i="1"/>
  <c r="A461" i="1" s="1"/>
  <c r="A192" i="1"/>
  <c r="A465" i="1" s="1"/>
  <c r="A196" i="1"/>
  <c r="A469" i="1" s="1"/>
  <c r="A200" i="1"/>
  <c r="A473" i="1" s="1"/>
  <c r="A204" i="1"/>
  <c r="A477" i="1" s="1"/>
  <c r="A208" i="1"/>
  <c r="A481" i="1" s="1"/>
  <c r="A212" i="1"/>
  <c r="A485" i="1" s="1"/>
  <c r="A216" i="1"/>
  <c r="A489" i="1" s="1"/>
  <c r="A220" i="1"/>
  <c r="A493" i="1" s="1"/>
  <c r="A224" i="1"/>
  <c r="A497" i="1" s="1"/>
  <c r="A228" i="1"/>
  <c r="A501" i="1" s="1"/>
  <c r="A232" i="1"/>
  <c r="A505" i="1" s="1"/>
  <c r="A236" i="1"/>
  <c r="A509" i="1" s="1"/>
  <c r="A240" i="1"/>
  <c r="A513" i="1" s="1"/>
  <c r="A244" i="1"/>
  <c r="A517" i="1" s="1"/>
  <c r="A248" i="1"/>
  <c r="A521" i="1" s="1"/>
  <c r="A252" i="1"/>
  <c r="A525" i="1" s="1"/>
  <c r="A256" i="1"/>
  <c r="A529" i="1" s="1"/>
  <c r="A260" i="1"/>
  <c r="A533" i="1" s="1"/>
  <c r="A264" i="1"/>
  <c r="A537" i="1" s="1"/>
  <c r="A268" i="1"/>
  <c r="A541" i="1" s="1"/>
  <c r="A272" i="1"/>
  <c r="A545" i="1" s="1"/>
  <c r="A276" i="1"/>
  <c r="A549" i="1" s="1"/>
  <c r="K75" i="8"/>
  <c r="E75" i="8"/>
  <c r="I75" i="8"/>
  <c r="M75" i="8"/>
  <c r="D75" i="8"/>
  <c r="H75" i="8"/>
  <c r="L75" i="8"/>
  <c r="J65" i="9"/>
  <c r="L65" i="9"/>
  <c r="N65" i="9"/>
  <c r="M65" i="9"/>
  <c r="K66" i="7"/>
  <c r="D66" i="7"/>
  <c r="K77" i="6"/>
  <c r="K65" i="9"/>
  <c r="A21" i="1"/>
  <c r="A294" i="1" s="1"/>
  <c r="A23" i="1"/>
  <c r="A296" i="1" s="1"/>
  <c r="A25" i="1"/>
  <c r="A298" i="1" s="1"/>
  <c r="A27" i="1"/>
  <c r="A300" i="1" s="1"/>
  <c r="A29" i="1"/>
  <c r="A302" i="1" s="1"/>
  <c r="A31" i="1"/>
  <c r="A304" i="1" s="1"/>
  <c r="A33" i="1"/>
  <c r="A306" i="1" s="1"/>
  <c r="A35" i="1"/>
  <c r="A308" i="1" s="1"/>
  <c r="A37" i="1"/>
  <c r="A310" i="1" s="1"/>
  <c r="A39" i="1"/>
  <c r="A312" i="1" s="1"/>
  <c r="A41" i="1"/>
  <c r="A314" i="1" s="1"/>
  <c r="A43" i="1"/>
  <c r="A316" i="1" s="1"/>
  <c r="A45" i="1"/>
  <c r="A318" i="1" s="1"/>
  <c r="A47" i="1"/>
  <c r="A320" i="1" s="1"/>
  <c r="A49" i="1"/>
  <c r="A322" i="1" s="1"/>
  <c r="A51" i="1"/>
  <c r="A324" i="1" s="1"/>
  <c r="A53" i="1"/>
  <c r="A326" i="1" s="1"/>
  <c r="A55" i="1"/>
  <c r="A328" i="1" s="1"/>
  <c r="A57" i="1"/>
  <c r="A330" i="1" s="1"/>
  <c r="A59" i="1"/>
  <c r="A332" i="1" s="1"/>
  <c r="A61" i="1"/>
  <c r="A334" i="1" s="1"/>
  <c r="A63" i="1"/>
  <c r="A336" i="1" s="1"/>
  <c r="A65" i="1"/>
  <c r="A338" i="1" s="1"/>
  <c r="A67" i="1"/>
  <c r="A340" i="1" s="1"/>
  <c r="A69" i="1"/>
  <c r="A342" i="1" s="1"/>
  <c r="A71" i="1"/>
  <c r="A344" i="1" s="1"/>
  <c r="A73" i="1"/>
  <c r="A346" i="1" s="1"/>
  <c r="A75" i="1"/>
  <c r="A348" i="1" s="1"/>
  <c r="A77" i="1"/>
  <c r="A350" i="1" s="1"/>
  <c r="A79" i="1"/>
  <c r="A352" i="1" s="1"/>
  <c r="A81" i="1"/>
  <c r="A354" i="1" s="1"/>
  <c r="A83" i="1"/>
  <c r="A356" i="1" s="1"/>
  <c r="A85" i="1"/>
  <c r="A358" i="1" s="1"/>
  <c r="A87" i="1"/>
  <c r="A360" i="1" s="1"/>
  <c r="A89" i="1"/>
  <c r="A362" i="1" s="1"/>
  <c r="A91" i="1"/>
  <c r="A364" i="1" s="1"/>
  <c r="A93" i="1"/>
  <c r="A366" i="1" s="1"/>
  <c r="A95" i="1"/>
  <c r="A368" i="1" s="1"/>
  <c r="A97" i="1"/>
  <c r="A370" i="1" s="1"/>
  <c r="A99" i="1"/>
  <c r="A372" i="1" s="1"/>
  <c r="A101" i="1"/>
  <c r="A374" i="1" s="1"/>
  <c r="A103" i="1"/>
  <c r="A376" i="1" s="1"/>
  <c r="A105" i="1"/>
  <c r="A378" i="1" s="1"/>
  <c r="A107" i="1"/>
  <c r="A380" i="1" s="1"/>
  <c r="A109" i="1"/>
  <c r="A382" i="1" s="1"/>
  <c r="A111" i="1"/>
  <c r="A384" i="1" s="1"/>
  <c r="A113" i="1"/>
  <c r="A386" i="1" s="1"/>
  <c r="A115" i="1"/>
  <c r="A388" i="1" s="1"/>
  <c r="A117" i="1"/>
  <c r="A390" i="1" s="1"/>
  <c r="A119" i="1"/>
  <c r="A392" i="1" s="1"/>
  <c r="A121" i="1"/>
  <c r="A394" i="1" s="1"/>
  <c r="A123" i="1"/>
  <c r="A396" i="1" s="1"/>
  <c r="A125" i="1"/>
  <c r="A398" i="1" s="1"/>
  <c r="A127" i="1"/>
  <c r="A400" i="1" s="1"/>
  <c r="A129" i="1"/>
  <c r="A402" i="1" s="1"/>
  <c r="A131" i="1"/>
  <c r="A404" i="1" s="1"/>
  <c r="A133" i="1"/>
  <c r="A406" i="1" s="1"/>
  <c r="A135" i="1"/>
  <c r="A408" i="1" s="1"/>
  <c r="A137" i="1"/>
  <c r="A410" i="1" s="1"/>
  <c r="A139" i="1"/>
  <c r="A412" i="1" s="1"/>
  <c r="A141" i="1"/>
  <c r="A414" i="1" s="1"/>
  <c r="A143" i="1"/>
  <c r="A416" i="1" s="1"/>
  <c r="A145" i="1"/>
  <c r="A418" i="1" s="1"/>
  <c r="A147" i="1"/>
  <c r="A420" i="1" s="1"/>
  <c r="A149" i="1"/>
  <c r="A422" i="1" s="1"/>
  <c r="A151" i="1"/>
  <c r="A424" i="1" s="1"/>
  <c r="A153" i="1"/>
  <c r="A426" i="1" s="1"/>
  <c r="A155" i="1"/>
  <c r="A428" i="1" s="1"/>
  <c r="A157" i="1"/>
  <c r="A430" i="1" s="1"/>
  <c r="A159" i="1"/>
  <c r="A432" i="1" s="1"/>
  <c r="A161" i="1"/>
  <c r="A434" i="1" s="1"/>
  <c r="A163" i="1"/>
  <c r="A436" i="1" s="1"/>
  <c r="A165" i="1"/>
  <c r="A438" i="1" s="1"/>
  <c r="A167" i="1"/>
  <c r="A440" i="1" s="1"/>
  <c r="A169" i="1"/>
  <c r="A442" i="1" s="1"/>
  <c r="A171" i="1"/>
  <c r="A444" i="1" s="1"/>
  <c r="A173" i="1"/>
  <c r="A446" i="1" s="1"/>
  <c r="A175" i="1"/>
  <c r="A448" i="1" s="1"/>
  <c r="A177" i="1"/>
  <c r="A450" i="1" s="1"/>
  <c r="A179" i="1"/>
  <c r="A452" i="1" s="1"/>
  <c r="A181" i="1"/>
  <c r="A454" i="1" s="1"/>
  <c r="A183" i="1"/>
  <c r="A456" i="1" s="1"/>
  <c r="A185" i="1"/>
  <c r="A458" i="1" s="1"/>
  <c r="A187" i="1"/>
  <c r="A460" i="1" s="1"/>
  <c r="A189" i="1"/>
  <c r="A462" i="1" s="1"/>
  <c r="A191" i="1"/>
  <c r="A464" i="1" s="1"/>
  <c r="A193" i="1"/>
  <c r="A466" i="1" s="1"/>
  <c r="A195" i="1"/>
  <c r="A468" i="1" s="1"/>
  <c r="A197" i="1"/>
  <c r="A470" i="1" s="1"/>
  <c r="A199" i="1"/>
  <c r="A472" i="1" s="1"/>
  <c r="A201" i="1"/>
  <c r="A474" i="1" s="1"/>
  <c r="A203" i="1"/>
  <c r="A476" i="1" s="1"/>
  <c r="A205" i="1"/>
  <c r="A478" i="1" s="1"/>
  <c r="A207" i="1"/>
  <c r="A480" i="1" s="1"/>
  <c r="A209" i="1"/>
  <c r="A482" i="1" s="1"/>
  <c r="A211" i="1"/>
  <c r="A484" i="1" s="1"/>
  <c r="A213" i="1"/>
  <c r="A486" i="1" s="1"/>
  <c r="A215" i="1"/>
  <c r="A488" i="1" s="1"/>
  <c r="A217" i="1"/>
  <c r="A490" i="1" s="1"/>
  <c r="A219" i="1"/>
  <c r="A492" i="1" s="1"/>
  <c r="A221" i="1"/>
  <c r="A494" i="1" s="1"/>
  <c r="A223" i="1"/>
  <c r="A496" i="1" s="1"/>
  <c r="A225" i="1"/>
  <c r="A498" i="1" s="1"/>
  <c r="A227" i="1"/>
  <c r="A500" i="1" s="1"/>
  <c r="A229" i="1"/>
  <c r="A502" i="1" s="1"/>
  <c r="A231" i="1"/>
  <c r="A504" i="1" s="1"/>
  <c r="A233" i="1"/>
  <c r="A506" i="1" s="1"/>
  <c r="A235" i="1"/>
  <c r="A508" i="1" s="1"/>
  <c r="A237" i="1"/>
  <c r="A510" i="1" s="1"/>
  <c r="A239" i="1"/>
  <c r="A512" i="1" s="1"/>
  <c r="A241" i="1"/>
  <c r="A514" i="1" s="1"/>
  <c r="A243" i="1"/>
  <c r="A516" i="1" s="1"/>
  <c r="A245" i="1"/>
  <c r="A518" i="1" s="1"/>
  <c r="A247" i="1"/>
  <c r="A520" i="1" s="1"/>
  <c r="A249" i="1"/>
  <c r="A522" i="1" s="1"/>
  <c r="A251" i="1"/>
  <c r="A524" i="1" s="1"/>
  <c r="A253" i="1"/>
  <c r="A526" i="1" s="1"/>
  <c r="A255" i="1"/>
  <c r="A528" i="1" s="1"/>
  <c r="A257" i="1"/>
  <c r="A530" i="1" s="1"/>
  <c r="A259" i="1"/>
  <c r="A532" i="1" s="1"/>
  <c r="A261" i="1"/>
  <c r="A534" i="1" s="1"/>
  <c r="A263" i="1"/>
  <c r="A536" i="1" s="1"/>
  <c r="A265" i="1"/>
  <c r="A538" i="1" s="1"/>
  <c r="A267" i="1"/>
  <c r="A540" i="1" s="1"/>
  <c r="A269" i="1"/>
  <c r="A542" i="1" s="1"/>
  <c r="A271" i="1"/>
  <c r="A544" i="1" s="1"/>
  <c r="A273" i="1"/>
  <c r="A546" i="1" s="1"/>
  <c r="A275" i="1"/>
  <c r="A548" i="1" s="1"/>
  <c r="E72" i="3"/>
  <c r="P94" i="2"/>
  <c r="O94" i="2"/>
</calcChain>
</file>

<file path=xl/sharedStrings.xml><?xml version="1.0" encoding="utf-8"?>
<sst xmlns="http://schemas.openxmlformats.org/spreadsheetml/2006/main" count="2605" uniqueCount="598">
  <si>
    <t>Сахар</t>
  </si>
  <si>
    <t xml:space="preserve">               накопительная ведомость</t>
  </si>
  <si>
    <t>наименование товара</t>
  </si>
  <si>
    <t>Мука в/с Ларица</t>
  </si>
  <si>
    <t>кг</t>
  </si>
  <si>
    <t>Мука в/с</t>
  </si>
  <si>
    <t xml:space="preserve">Мука в/с </t>
  </si>
  <si>
    <t>Мука в/с 5 кг</t>
  </si>
  <si>
    <t>Мука в/с Беляквская</t>
  </si>
  <si>
    <t xml:space="preserve">Сахар </t>
  </si>
  <si>
    <t>Гречка</t>
  </si>
  <si>
    <t xml:space="preserve">Гречка </t>
  </si>
  <si>
    <t>Горох</t>
  </si>
  <si>
    <t xml:space="preserve">Горох </t>
  </si>
  <si>
    <t xml:space="preserve">Рис круглый </t>
  </si>
  <si>
    <t>Рис круглый Приморский</t>
  </si>
  <si>
    <t>Рис круглый Краснодарский</t>
  </si>
  <si>
    <t>Рис обработан. Паром</t>
  </si>
  <si>
    <t xml:space="preserve">Рис круглозерный </t>
  </si>
  <si>
    <t>Перловка</t>
  </si>
  <si>
    <t xml:space="preserve">Перловка </t>
  </si>
  <si>
    <t>Пшено</t>
  </si>
  <si>
    <t>кр. Ячневая</t>
  </si>
  <si>
    <t>кр. Пшеничная</t>
  </si>
  <si>
    <r>
      <t xml:space="preserve">А Кукурузная </t>
    </r>
    <r>
      <rPr>
        <b/>
        <sz val="8"/>
        <rFont val="Arial"/>
        <family val="2"/>
        <charset val="204"/>
      </rPr>
      <t>0,7 кг</t>
    </r>
  </si>
  <si>
    <t xml:space="preserve">Фасоль 0,7 </t>
  </si>
  <si>
    <t xml:space="preserve">кр.Манная </t>
  </si>
  <si>
    <t>кр.Манная</t>
  </si>
  <si>
    <t>Макаронные изделия</t>
  </si>
  <si>
    <t xml:space="preserve">Макаронные изделия </t>
  </si>
  <si>
    <t>Маккар.изд. Рожки Смак 0,4</t>
  </si>
  <si>
    <t>Макарон. изделия Мельник</t>
  </si>
  <si>
    <t>Вермешель Роллотн 0,45</t>
  </si>
  <si>
    <t>Паутинка Три Итальянца</t>
  </si>
  <si>
    <t>Чай заварка 0,1</t>
  </si>
  <si>
    <t>Кисель Омега в асс 200г.</t>
  </si>
  <si>
    <t>Кисель в ассорт 0,220г</t>
  </si>
  <si>
    <t>Какао-порошок</t>
  </si>
  <si>
    <t>Какао Российское</t>
  </si>
  <si>
    <t>Кофейный напиток</t>
  </si>
  <si>
    <t>Масло сивочное</t>
  </si>
  <si>
    <t>Масло сивочное г.Бийск</t>
  </si>
  <si>
    <t>Масло сливочное</t>
  </si>
  <si>
    <t>Масло сливочное Березов</t>
  </si>
  <si>
    <t>Масло сливочное ГОСТ</t>
  </si>
  <si>
    <t>Масло рост "Анинское" 0,9</t>
  </si>
  <si>
    <t>л</t>
  </si>
  <si>
    <t>Масло раст. "Раздолье" 0,9</t>
  </si>
  <si>
    <t>Масло раст. "Краснодар"</t>
  </si>
  <si>
    <t>Масло рост "Анинское"</t>
  </si>
  <si>
    <t>Масло рос Кубанский край</t>
  </si>
  <si>
    <r>
      <t xml:space="preserve">Масло Краснодарское </t>
    </r>
    <r>
      <rPr>
        <b/>
        <sz val="8"/>
        <rFont val="Arial"/>
        <family val="2"/>
        <charset val="204"/>
      </rPr>
      <t>нераф</t>
    </r>
  </si>
  <si>
    <t>Молоко сгущеное 0,38</t>
  </si>
  <si>
    <t xml:space="preserve">Молоко  3,2% </t>
  </si>
  <si>
    <t>Молоко Скоморошка 3,2%</t>
  </si>
  <si>
    <t>Молоко "Полдень" 3,2%</t>
  </si>
  <si>
    <t>Кукуруза 0,340г</t>
  </si>
  <si>
    <t>Зеленый горошек 0,425</t>
  </si>
  <si>
    <t>Зеленый горошек 0,400г.</t>
  </si>
  <si>
    <r>
      <t xml:space="preserve">Сайра в масле </t>
    </r>
    <r>
      <rPr>
        <b/>
        <sz val="8"/>
        <rFont val="Arial"/>
        <family val="2"/>
        <charset val="204"/>
      </rPr>
      <t>0,245</t>
    </r>
  </si>
  <si>
    <r>
      <t xml:space="preserve">Говядина туш. </t>
    </r>
    <r>
      <rPr>
        <b/>
        <sz val="8"/>
        <rFont val="Arial"/>
        <family val="2"/>
        <charset val="204"/>
      </rPr>
      <t>0,338</t>
    </r>
  </si>
  <si>
    <t>Майонез 3кг</t>
  </si>
  <si>
    <t>Майонез 0,9</t>
  </si>
  <si>
    <t>Майонез Иркутский 0,9</t>
  </si>
  <si>
    <t xml:space="preserve">Томат паста </t>
  </si>
  <si>
    <t>Томат паста Гастраном</t>
  </si>
  <si>
    <t>Огурцы маринованные</t>
  </si>
  <si>
    <t>Огурцы соленые</t>
  </si>
  <si>
    <t>Огурчики соленые</t>
  </si>
  <si>
    <r>
      <t xml:space="preserve">Морская капуста </t>
    </r>
    <r>
      <rPr>
        <b/>
        <sz val="8"/>
        <rFont val="Arial"/>
        <family val="2"/>
        <charset val="204"/>
      </rPr>
      <t>0,22</t>
    </r>
  </si>
  <si>
    <r>
      <t xml:space="preserve">Крабовые палочки </t>
    </r>
    <r>
      <rPr>
        <b/>
        <sz val="8"/>
        <rFont val="Arial"/>
        <family val="2"/>
        <charset val="204"/>
      </rPr>
      <t>0,2</t>
    </r>
  </si>
  <si>
    <t>Икра кабачковая 0,51г</t>
  </si>
  <si>
    <t xml:space="preserve">Яйцо </t>
  </si>
  <si>
    <t>шт</t>
  </si>
  <si>
    <t>Соль</t>
  </si>
  <si>
    <t>Соль Сибирская йод</t>
  </si>
  <si>
    <t xml:space="preserve">Сыр Российский </t>
  </si>
  <si>
    <r>
      <t xml:space="preserve">Сыр ХОХЛАНД </t>
    </r>
    <r>
      <rPr>
        <b/>
        <sz val="8"/>
        <rFont val="Arial"/>
        <family val="2"/>
        <charset val="204"/>
      </rPr>
      <t>0,14</t>
    </r>
  </si>
  <si>
    <r>
      <t xml:space="preserve">Тесто слоеное б/д </t>
    </r>
    <r>
      <rPr>
        <b/>
        <sz val="8"/>
        <rFont val="Arial"/>
        <family val="2"/>
        <charset val="204"/>
      </rPr>
      <t>0,470</t>
    </r>
  </si>
  <si>
    <r>
      <t xml:space="preserve">Тесто слоеное б/д </t>
    </r>
    <r>
      <rPr>
        <b/>
        <sz val="8"/>
        <rFont val="Arial"/>
        <family val="2"/>
        <charset val="204"/>
      </rPr>
      <t>0,45</t>
    </r>
  </si>
  <si>
    <t>Колбаса Молочная</t>
  </si>
  <si>
    <t>Докторская кол-са Росколбас</t>
  </si>
  <si>
    <t>Докторская кол-са Березов.</t>
  </si>
  <si>
    <t>Докторская кол-са КПК</t>
  </si>
  <si>
    <t>Ветчина Знатная КПК</t>
  </si>
  <si>
    <t xml:space="preserve">Ветчина заказная </t>
  </si>
  <si>
    <t>Ветчина Березовская</t>
  </si>
  <si>
    <t>Сосиски молочные Берез</t>
  </si>
  <si>
    <t>Сосиски молочные КПК</t>
  </si>
  <si>
    <t>Сардельки Классические</t>
  </si>
  <si>
    <t>Сервелат КПК</t>
  </si>
  <si>
    <t>Филе грудки ЦБ зам/подл</t>
  </si>
  <si>
    <t>Филе куриное Трапеза</t>
  </si>
  <si>
    <t xml:space="preserve">Филе грудки  </t>
  </si>
  <si>
    <t>Филе куриное ПФ Курамир</t>
  </si>
  <si>
    <t>Тушка ЦБ 1сорт</t>
  </si>
  <si>
    <t>Тушка ЦБ "Чамзинка"</t>
  </si>
  <si>
    <t xml:space="preserve">Цыпленок вес. </t>
  </si>
  <si>
    <t>Цыпленок бройлер Шушенск</t>
  </si>
  <si>
    <t>Цыплята Равис ГОСТ</t>
  </si>
  <si>
    <t xml:space="preserve">Тушка ЦБ 1кат. </t>
  </si>
  <si>
    <t>Цыплята 1 кат. Мордовия</t>
  </si>
  <si>
    <t>Говядина п/ф</t>
  </si>
  <si>
    <t>Говядина с костью</t>
  </si>
  <si>
    <t>Кета ПБГ</t>
  </si>
  <si>
    <t>Горбуша</t>
  </si>
  <si>
    <t>Горбуша б/г</t>
  </si>
  <si>
    <t>Горбуша с/г</t>
  </si>
  <si>
    <t>Печень говяжья</t>
  </si>
  <si>
    <t>Печень кур "Хор.дело"</t>
  </si>
  <si>
    <t xml:space="preserve">Печень кур </t>
  </si>
  <si>
    <t>Печень кур Мираторг</t>
  </si>
  <si>
    <t>Дрожжи</t>
  </si>
  <si>
    <t>Дрожжи 1кг</t>
  </si>
  <si>
    <t>Хлеб 1с 0,6  40,48</t>
  </si>
  <si>
    <t>б</t>
  </si>
  <si>
    <t>Хлеб 1с 0,6  41,93</t>
  </si>
  <si>
    <t>Хлеб ржаной 0,6  38,33</t>
  </si>
  <si>
    <t>Сода питьевая</t>
  </si>
  <si>
    <t>Лавровый лист 0,100</t>
  </si>
  <si>
    <t>Укроп; Петрушка 0,030г</t>
  </si>
  <si>
    <t>Кислота лимонная</t>
  </si>
  <si>
    <t>Картофель</t>
  </si>
  <si>
    <t>Лук</t>
  </si>
  <si>
    <t>Лук-зеленый</t>
  </si>
  <si>
    <t>Морковь</t>
  </si>
  <si>
    <t>Свекла</t>
  </si>
  <si>
    <t>Помидоры св</t>
  </si>
  <si>
    <t>Огурцы св</t>
  </si>
  <si>
    <t>Огуруы св</t>
  </si>
  <si>
    <t>Капуста св</t>
  </si>
  <si>
    <t>Чеснок</t>
  </si>
  <si>
    <t>Грецкий орех</t>
  </si>
  <si>
    <t>Печенье ОРИОН</t>
  </si>
  <si>
    <t>Тортини 200 г</t>
  </si>
  <si>
    <t>Пряники Зебра</t>
  </si>
  <si>
    <t>Изюм</t>
  </si>
  <si>
    <t>Арахис</t>
  </si>
  <si>
    <t>Мак 0,05 г.</t>
  </si>
  <si>
    <t>Повидло весовое 1/10</t>
  </si>
  <si>
    <t>Повидло САВА 1/10</t>
  </si>
  <si>
    <t>Повидло САВА 0,87</t>
  </si>
  <si>
    <t>Молоко сгущ. 0,340 гр</t>
  </si>
  <si>
    <t>Молоко сгущ.вареное ведро</t>
  </si>
  <si>
    <t>Сырники ОЛИМП</t>
  </si>
  <si>
    <t>Сухофрукты</t>
  </si>
  <si>
    <t>Яблоки</t>
  </si>
  <si>
    <t>Апельсины</t>
  </si>
  <si>
    <t>Груша</t>
  </si>
  <si>
    <t>Бананы</t>
  </si>
  <si>
    <t>Лимоны</t>
  </si>
  <si>
    <t>Киви</t>
  </si>
  <si>
    <t>Мандарины</t>
  </si>
  <si>
    <t>Ряженка</t>
  </si>
  <si>
    <t>Сметана 20% ведро</t>
  </si>
  <si>
    <t>Творог весовой</t>
  </si>
  <si>
    <t>Лапша яичная Роллтон</t>
  </si>
  <si>
    <t>Сок ф/остров 0,93</t>
  </si>
  <si>
    <t>Шоколад Альпингольд 90г</t>
  </si>
  <si>
    <t>Сырок глазированный</t>
  </si>
  <si>
    <t>Баунти 1\55</t>
  </si>
  <si>
    <t>Мини шоколадки</t>
  </si>
  <si>
    <t>Сникерс1\50,5</t>
  </si>
  <si>
    <t>Марс 1\50</t>
  </si>
  <si>
    <t>Кит - Кат 1\46</t>
  </si>
  <si>
    <t>Натс 1\50</t>
  </si>
  <si>
    <t>Твикс Экстра</t>
  </si>
  <si>
    <t>Милки Вей 1+1 1\52</t>
  </si>
  <si>
    <t>Милке Вей клубничная 1\26</t>
  </si>
  <si>
    <t>Пикник 1\42</t>
  </si>
  <si>
    <t>Обыкновенное чудо 0,55</t>
  </si>
  <si>
    <t>Йогурт Фрутис 5% 115г</t>
  </si>
  <si>
    <t>Прием пищи,</t>
  </si>
  <si>
    <t>наименование</t>
  </si>
  <si>
    <t>блюда</t>
  </si>
  <si>
    <t>Углеводы,г</t>
  </si>
  <si>
    <t>Эн/ц, ккал.</t>
  </si>
  <si>
    <t>Витамины , мг</t>
  </si>
  <si>
    <t>%</t>
  </si>
  <si>
    <t>Са</t>
  </si>
  <si>
    <t>Fe</t>
  </si>
  <si>
    <t>P</t>
  </si>
  <si>
    <t>Mg</t>
  </si>
  <si>
    <t>В1</t>
  </si>
  <si>
    <t>В2</t>
  </si>
  <si>
    <t>С</t>
  </si>
  <si>
    <t>А</t>
  </si>
  <si>
    <t>Понедельник –первая неделя</t>
  </si>
  <si>
    <t>Завтрак : 9-15-10-00</t>
  </si>
  <si>
    <t>Запеканка из творога  /№ 366 сб.04г/:</t>
  </si>
  <si>
    <t>Творог</t>
  </si>
  <si>
    <t>Яйца</t>
  </si>
  <si>
    <t>Масло сливоч.</t>
  </si>
  <si>
    <t>Сухари</t>
  </si>
  <si>
    <t>Сметана</t>
  </si>
  <si>
    <t>Какао с молоком /№ 693 сб. 04г/ :</t>
  </si>
  <si>
    <t>Итого :</t>
  </si>
  <si>
    <t>Обед :  11-00-12-45</t>
  </si>
  <si>
    <t>Икра морковная/№ 78 сб.04г/:</t>
  </si>
  <si>
    <t>Лук репч.</t>
  </si>
  <si>
    <t>Томат пюре</t>
  </si>
  <si>
    <t>Масло растит.</t>
  </si>
  <si>
    <t>Лимон. Кислота</t>
  </si>
  <si>
    <t>сахар</t>
  </si>
  <si>
    <t xml:space="preserve">Картофель </t>
  </si>
  <si>
    <t>Рис</t>
  </si>
  <si>
    <t>Огурцы консерв.</t>
  </si>
  <si>
    <t xml:space="preserve"> Сметана</t>
  </si>
  <si>
    <t>25/250/10</t>
  </si>
  <si>
    <t>Куры отварные №697 сб.1983г:</t>
  </si>
  <si>
    <t>Картофельное пюре  /№ 520 сб. 04г/:</t>
  </si>
  <si>
    <t>Сок  яблоч.</t>
  </si>
  <si>
    <t>Хлеб  пшеничный йодированый</t>
  </si>
  <si>
    <t>Йогурт</t>
  </si>
  <si>
    <t>П О Л Д Н И К : 14-30 – 15-30</t>
  </si>
  <si>
    <t>Булочка домашняя /№769 сб.04г/:</t>
  </si>
  <si>
    <t>Мука</t>
  </si>
  <si>
    <t>Яйцо</t>
  </si>
  <si>
    <t>Соль йодир.</t>
  </si>
  <si>
    <t>Итого за день :</t>
  </si>
  <si>
    <t xml:space="preserve">        Минеральные</t>
  </si>
  <si>
    <t xml:space="preserve">         вещества                        </t>
  </si>
  <si>
    <t>Вторник – первая неделя</t>
  </si>
  <si>
    <t>Завтрак : с 9-15 – 10-30</t>
  </si>
  <si>
    <t>Молоко цельное</t>
  </si>
  <si>
    <t>200/10</t>
  </si>
  <si>
    <t xml:space="preserve">Бутерброд с маслом  /№ 1 сб.04г/:      </t>
  </si>
  <si>
    <t xml:space="preserve">Масло сливоч. </t>
  </si>
  <si>
    <t>Кофейный напиток  /№ 692 сб. 04г/ :</t>
  </si>
  <si>
    <t>Яйцо вареное /№ 337 сб. 04г/</t>
  </si>
  <si>
    <t>1шт</t>
  </si>
  <si>
    <t>Банан  230</t>
  </si>
  <si>
    <t>Обед : с 11-00 – 12-45</t>
  </si>
  <si>
    <t>Огурец свежий    таблица №24 сб 99</t>
  </si>
  <si>
    <t xml:space="preserve">                                Огурец свежий:</t>
  </si>
  <si>
    <t xml:space="preserve">Борщ со св. капустой  и картофелем </t>
  </si>
  <si>
    <t xml:space="preserve">Капуста св. </t>
  </si>
  <si>
    <t>Рагу овощное /№ 541  сб. 04г/ :</t>
  </si>
  <si>
    <t>Капуста св.</t>
  </si>
  <si>
    <t>Компот из смеси сухофруктов /№ 639 сб. 04г/ :</t>
  </si>
  <si>
    <t>Булочка дорожная/ № 770 сб. 04г/:</t>
  </si>
  <si>
    <t>Дрожжи пресс.</t>
  </si>
  <si>
    <t xml:space="preserve">Печенье </t>
  </si>
  <si>
    <t>Сок абрикос.</t>
  </si>
  <si>
    <t>Итого  за день :</t>
  </si>
  <si>
    <t>Среда – первая неделя</t>
  </si>
  <si>
    <t>Завтрак : 9-15-10-30</t>
  </si>
  <si>
    <t>Помидоры свежие  табл. №24 сб. 99</t>
  </si>
  <si>
    <t>Чай с молоком № 1011 сб. 1983г</t>
  </si>
  <si>
    <t>чай</t>
  </si>
  <si>
    <t>200/15</t>
  </si>
  <si>
    <t>Хлеб ржаной йодир.</t>
  </si>
  <si>
    <t>Обед : 11-00- 12-45</t>
  </si>
  <si>
    <t>Икра свекольная/№ 78 сб.04г/:</t>
  </si>
  <si>
    <t xml:space="preserve">Свекла </t>
  </si>
  <si>
    <t>Суп картофельный с  крупой  и горбушей /№ 138 сб. 04г/:</t>
  </si>
  <si>
    <t xml:space="preserve">Морковь      </t>
  </si>
  <si>
    <t xml:space="preserve">Горбуша </t>
  </si>
  <si>
    <t>25/250</t>
  </si>
  <si>
    <t>Котлеты  особые  / № 452 сб. 04г/:</t>
  </si>
  <si>
    <t>Говядина</t>
  </si>
  <si>
    <t>Хлеб йодир.</t>
  </si>
  <si>
    <t>Молоко или вода</t>
  </si>
  <si>
    <t>Рис припущенный: /№512 сб. 04/:</t>
  </si>
  <si>
    <t>100/10</t>
  </si>
  <si>
    <t xml:space="preserve">Компот из плодов или ягод сушеных </t>
  </si>
  <si>
    <t>Курага</t>
  </si>
  <si>
    <t>Четверг – первая неделя</t>
  </si>
  <si>
    <t>Омлет  натуральный  №340 сб. 04</t>
  </si>
  <si>
    <t>Кофейный напиток /№ 692 сб.04г/:</t>
  </si>
  <si>
    <t>Бутерброд   с сыром /№ 3 сб.04г/:</t>
  </si>
  <si>
    <t>Хлеб ржано-пшенич.</t>
  </si>
  <si>
    <t>сыр</t>
  </si>
  <si>
    <t>Печенье</t>
  </si>
  <si>
    <t>Тефтели   /№ 462 сб. 04г/:</t>
  </si>
  <si>
    <t>Пятница  –первая  неделя</t>
  </si>
  <si>
    <t>Капуста тушеная /№ 534 сб.04г/ :</t>
  </si>
  <si>
    <t>Морковь св.</t>
  </si>
  <si>
    <t>Перец свежий  таблица №24 сб. 99г.</t>
  </si>
  <si>
    <t>Суп  картофельный с бобовыми  /№ 139 сб.04г/:</t>
  </si>
  <si>
    <t xml:space="preserve">Говядина </t>
  </si>
  <si>
    <t>Томатное пюре</t>
  </si>
  <si>
    <t>Штрицель сдобный /доп/р/ :</t>
  </si>
  <si>
    <t>Молоко цел.</t>
  </si>
  <si>
    <t>изюм</t>
  </si>
  <si>
    <t>Яблоко  230</t>
  </si>
  <si>
    <t>Понедельник  –вторая  неделя</t>
  </si>
  <si>
    <t>Чай с сахаром№1009 сб.1983г</t>
  </si>
  <si>
    <t xml:space="preserve">Котлеты  рыбные  /№ 397 сб. 04г/: </t>
  </si>
  <si>
    <t>с соусом  томатным  № 593 сб. 04г.</t>
  </si>
  <si>
    <t>Хлеб</t>
  </si>
  <si>
    <t>100/60</t>
  </si>
  <si>
    <t xml:space="preserve">Каша гречневая  /№ 508 сб. 04г / (таб. № 4 сб. 04/ </t>
  </si>
  <si>
    <t>Напиток лимонный/№ 699 сб. 2004г/ :</t>
  </si>
  <si>
    <t>Вторник   – вторая неделя</t>
  </si>
  <si>
    <t xml:space="preserve">Суп крестьянский  с крупой на курином бульоне </t>
  </si>
  <si>
    <t>капуста св.</t>
  </si>
  <si>
    <t>картофель</t>
  </si>
  <si>
    <t>рис</t>
  </si>
  <si>
    <t>морковь</t>
  </si>
  <si>
    <t>лук репч.</t>
  </si>
  <si>
    <t>масло растит.</t>
  </si>
  <si>
    <t>соль йодир.</t>
  </si>
  <si>
    <t>сметана</t>
  </si>
  <si>
    <t xml:space="preserve">Сок вишневый </t>
  </si>
  <si>
    <t>Среда  – вторая неделя</t>
  </si>
  <si>
    <t xml:space="preserve">Фрикадельки рыбные  /№ 397 сб. 04г/: </t>
  </si>
  <si>
    <t>с соусом  томатным / № 593 сб. 04г/.</t>
  </si>
  <si>
    <t>80/50</t>
  </si>
  <si>
    <t>Конфеты шоколадные</t>
  </si>
  <si>
    <t>Макароны, запеченные с сыром /№ 334 сб.04г/:</t>
  </si>
  <si>
    <t xml:space="preserve">Банан </t>
  </si>
  <si>
    <t>Щи из свежей капусты  с картофелем</t>
  </si>
  <si>
    <t xml:space="preserve">Куры </t>
  </si>
  <si>
    <t>Апельсин  230</t>
  </si>
  <si>
    <t xml:space="preserve">Бутерброд с повидлом  /№ 2 сб.04г/:      </t>
  </si>
  <si>
    <t>куры</t>
  </si>
  <si>
    <t xml:space="preserve">Соус томатный /№587 сб. 04г/ </t>
  </si>
  <si>
    <t>масло сливочное</t>
  </si>
  <si>
    <t>Бульон или отвар</t>
  </si>
  <si>
    <t>морковь св.</t>
  </si>
  <si>
    <t>томат. Пюре</t>
  </si>
  <si>
    <t xml:space="preserve">горбуша </t>
  </si>
  <si>
    <t>Картофельное пюре /№520 сб.04г/:</t>
  </si>
  <si>
    <t xml:space="preserve">с  курицей и сметаной  / №134 сб.04г/: </t>
  </si>
  <si>
    <t>говядина</t>
  </si>
  <si>
    <t>хлеб пшенич.</t>
  </si>
  <si>
    <t>молоко или вода</t>
  </si>
  <si>
    <t>сухари</t>
  </si>
  <si>
    <t>масло растит</t>
  </si>
  <si>
    <t>белки</t>
  </si>
  <si>
    <t xml:space="preserve">  жиры </t>
  </si>
  <si>
    <t xml:space="preserve">   25/250/10</t>
  </si>
  <si>
    <t xml:space="preserve">Мука </t>
  </si>
  <si>
    <t>Помидоры свежие</t>
  </si>
  <si>
    <t xml:space="preserve"> Лук репчатый </t>
  </si>
  <si>
    <t>17/15 нет.</t>
  </si>
  <si>
    <t>крупа,бобовые</t>
  </si>
  <si>
    <t xml:space="preserve">колбаса </t>
  </si>
  <si>
    <t>овощи св.,зелень</t>
  </si>
  <si>
    <t>105/100</t>
  </si>
  <si>
    <t>Какао порош.</t>
  </si>
  <si>
    <t xml:space="preserve">  Дрожжи прессов.</t>
  </si>
  <si>
    <t>фрукты</t>
  </si>
  <si>
    <t>с/ф</t>
  </si>
  <si>
    <t>кондитерские</t>
  </si>
  <si>
    <t>96/75</t>
  </si>
  <si>
    <t>21/18</t>
  </si>
  <si>
    <t>100/75</t>
  </si>
  <si>
    <t>44,5/31,1</t>
  </si>
  <si>
    <t>3,75/3</t>
  </si>
  <si>
    <t>1,2/1</t>
  </si>
  <si>
    <t>рыба</t>
  </si>
  <si>
    <t>макароны</t>
  </si>
  <si>
    <t>17/15</t>
  </si>
  <si>
    <t xml:space="preserve">соль йодир. </t>
  </si>
  <si>
    <t>118/100</t>
  </si>
  <si>
    <t>Котлеты Особые   /№ 452 сб. 04г/:</t>
  </si>
  <si>
    <t>108/80</t>
  </si>
  <si>
    <t xml:space="preserve"> Куры </t>
  </si>
  <si>
    <t xml:space="preserve"> Соль </t>
  </si>
  <si>
    <t>Ведомость контроля за рационом питания детей  за 2018 -2019 учебный год</t>
  </si>
  <si>
    <t>№</t>
  </si>
  <si>
    <t>Наименование группы продуктов</t>
  </si>
  <si>
    <t>Норма продукта в граммах</t>
  </si>
  <si>
    <t>Фактически выдано продуктов в нетто по дням в качестве горячих завтраков и обедов (всего) гр. На одного человека.</t>
  </si>
  <si>
    <t>В среднем за 10 дней</t>
  </si>
  <si>
    <t>Отклонение От нормы % (+/ -)</t>
  </si>
  <si>
    <t>Хлеб ржаной</t>
  </si>
  <si>
    <t>Хлеб пшеничный</t>
  </si>
  <si>
    <t>Мука пшеничная</t>
  </si>
  <si>
    <t>Крупа, бобовые</t>
  </si>
  <si>
    <t>Овощи свежие, зелень</t>
  </si>
  <si>
    <t>Фрукты свежие</t>
  </si>
  <si>
    <t>Соки</t>
  </si>
  <si>
    <t>Мясо</t>
  </si>
  <si>
    <t>Птица</t>
  </si>
  <si>
    <t>Рыба</t>
  </si>
  <si>
    <t>Колбасные изделия</t>
  </si>
  <si>
    <t>Молоко.</t>
  </si>
  <si>
    <t>Сыр</t>
  </si>
  <si>
    <t>Масло растительное</t>
  </si>
  <si>
    <t>Кисломолочные продукты</t>
  </si>
  <si>
    <t>Кондитерские изделия</t>
  </si>
  <si>
    <t>Чай</t>
  </si>
  <si>
    <t>Какао</t>
  </si>
  <si>
    <t>9</t>
  </si>
  <si>
    <t>40г</t>
  </si>
  <si>
    <t>Дрожжи прес.</t>
  </si>
  <si>
    <t>+</t>
  </si>
  <si>
    <r>
      <t xml:space="preserve">  </t>
    </r>
    <r>
      <rPr>
        <u/>
        <sz val="10"/>
        <color theme="1"/>
        <rFont val="Calibri"/>
        <family val="2"/>
        <charset val="204"/>
        <scheme val="minor"/>
      </rPr>
      <t xml:space="preserve"> /№302 таблица 4  сб. 04г/ :</t>
    </r>
  </si>
  <si>
    <t xml:space="preserve"> Масло сливоч.</t>
  </si>
  <si>
    <t xml:space="preserve">            /№ 110 сб. 04г/:</t>
  </si>
  <si>
    <t>Плов из говядины /№ 492 сб. 04г/:</t>
  </si>
  <si>
    <t>Бутерброд с повидлом</t>
  </si>
  <si>
    <t>повидло</t>
  </si>
  <si>
    <t>Томат паста</t>
  </si>
  <si>
    <t xml:space="preserve">Соль </t>
  </si>
  <si>
    <t>161/143</t>
  </si>
  <si>
    <t>Макароны отварные  /№ 516 сб. 04г/:</t>
  </si>
  <si>
    <t xml:space="preserve">Макароны </t>
  </si>
  <si>
    <t>Дрожжи прессов.</t>
  </si>
  <si>
    <t xml:space="preserve">Каша молочная рисовая с маслом сливочным </t>
  </si>
  <si>
    <t xml:space="preserve">   38/10</t>
  </si>
  <si>
    <t>Коф. напиток</t>
  </si>
  <si>
    <t>куриная грудка /филе/</t>
  </si>
  <si>
    <t>молоко цельное</t>
  </si>
  <si>
    <t>хлеб пшеничный</t>
  </si>
  <si>
    <t>сухари паниров.</t>
  </si>
  <si>
    <t>вода</t>
  </si>
  <si>
    <t>молоко цельноее=</t>
  </si>
  <si>
    <t>Суфле рыбное/№ 400 сб.04г/:</t>
  </si>
  <si>
    <t>мука</t>
  </si>
  <si>
    <t>яйца</t>
  </si>
  <si>
    <t>135/90</t>
  </si>
  <si>
    <t xml:space="preserve">13/10 </t>
  </si>
  <si>
    <t xml:space="preserve">12/10 </t>
  </si>
  <si>
    <t>Суп летний овощной   /№ 145 сб. 04г/:</t>
  </si>
  <si>
    <t>зеленый горошек</t>
  </si>
  <si>
    <t>Биточки   из говядины  / № 54-6м-2020г/:</t>
  </si>
  <si>
    <t xml:space="preserve">Лук репчатый </t>
  </si>
  <si>
    <t xml:space="preserve">Перец свежий </t>
  </si>
  <si>
    <t xml:space="preserve">Чай </t>
  </si>
  <si>
    <t>Лук репчатый</t>
  </si>
  <si>
    <t xml:space="preserve">Сухофрукты </t>
  </si>
  <si>
    <t>Суп картофельный с мясными фрикадельками / № 137 сб. 04г/ :</t>
  </si>
  <si>
    <t>томат паста</t>
  </si>
  <si>
    <t xml:space="preserve">Лимоны </t>
  </si>
  <si>
    <t xml:space="preserve">Масло сливоч.                                 </t>
  </si>
  <si>
    <t xml:space="preserve">соль йодир.                                </t>
  </si>
  <si>
    <t>Огурец свежий:</t>
  </si>
  <si>
    <t>Соль йодир</t>
  </si>
  <si>
    <t xml:space="preserve"> сахар</t>
  </si>
  <si>
    <t xml:space="preserve">Масло растительное                 </t>
  </si>
  <si>
    <t>Суп картофельный с  крупой  и сайрой /№ 138 сб. 04г/:</t>
  </si>
  <si>
    <t>сайра в масле</t>
  </si>
  <si>
    <t>50/200</t>
  </si>
  <si>
    <t xml:space="preserve">Сыр </t>
  </si>
  <si>
    <t>Масло слив.</t>
  </si>
  <si>
    <t xml:space="preserve"> чай</t>
  </si>
  <si>
    <t xml:space="preserve">молоко цельное </t>
  </si>
  <si>
    <t>капуста белокач.</t>
  </si>
  <si>
    <t>/№124 сб.04г/ :</t>
  </si>
  <si>
    <t>Мука пшенич.</t>
  </si>
  <si>
    <t>Говядина тушенная с капустой /№ 635 сб.83г/ :</t>
  </si>
  <si>
    <t>лавр лист</t>
  </si>
  <si>
    <t>2021/2022г с 7-11</t>
  </si>
  <si>
    <t xml:space="preserve">соль йодир.                               </t>
  </si>
  <si>
    <t xml:space="preserve"> Хлеб пшенич. йодир.</t>
  </si>
  <si>
    <t>Хлеб пшенич.  йодир.</t>
  </si>
  <si>
    <t>Котлета из курицы № 54-5м2020г</t>
  </si>
  <si>
    <t>Хлеб пшенич. йодир.</t>
  </si>
  <si>
    <t>Хлеб пшенич.йодир.</t>
  </si>
  <si>
    <t>275/10</t>
  </si>
  <si>
    <t>Мандарин</t>
  </si>
  <si>
    <t xml:space="preserve">крупа манная </t>
  </si>
  <si>
    <t xml:space="preserve">        или мука пшенич.</t>
  </si>
  <si>
    <t>Картофель с 1. 09 по 31.10</t>
  </si>
  <si>
    <t>Картофель  с 1.10 по 31.12</t>
  </si>
  <si>
    <t>Картофель  с 1.01 по 28-29.02</t>
  </si>
  <si>
    <t>Картофель  с 1.03 по 31.08</t>
  </si>
  <si>
    <t>13</t>
  </si>
  <si>
    <t>10</t>
  </si>
  <si>
    <t>6</t>
  </si>
  <si>
    <t>5</t>
  </si>
  <si>
    <t>Рассольник ленинградский с говядиной и сметаной /№ 132 сб. 04г/:</t>
  </si>
  <si>
    <t xml:space="preserve">Крупа (перловая,или пшеничная,или </t>
  </si>
  <si>
    <t xml:space="preserve">                            рисовая,или овсяная)</t>
  </si>
  <si>
    <r>
      <t xml:space="preserve">Выход,масса порций  </t>
    </r>
    <r>
      <rPr>
        <sz val="14"/>
        <color theme="1"/>
        <rFont val="Calibri"/>
        <family val="2"/>
        <charset val="204"/>
        <scheme val="minor"/>
      </rPr>
      <t>брутто         нетто</t>
    </r>
  </si>
  <si>
    <t>куриная грдка /филе/</t>
  </si>
  <si>
    <t>Тефтели   куриные /№ 462 сб. 04г/:</t>
  </si>
  <si>
    <t>12</t>
  </si>
  <si>
    <t>Зелень свежая</t>
  </si>
  <si>
    <t>Лимонная кислота</t>
  </si>
  <si>
    <t>118                           100</t>
  </si>
  <si>
    <t>135                              90</t>
  </si>
  <si>
    <t>22,5                           22,5</t>
  </si>
  <si>
    <t>3,93,9</t>
  </si>
  <si>
    <t>22,5/22,5</t>
  </si>
  <si>
    <t>3,9/3,9</t>
  </si>
  <si>
    <t>14,5/14,5</t>
  </si>
  <si>
    <t>1,8/1,8</t>
  </si>
  <si>
    <t>2/2</t>
  </si>
  <si>
    <t>7/7</t>
  </si>
  <si>
    <t>картофель  с 1.10 по 31.12</t>
  </si>
  <si>
    <t>картофель  с 1.01 по 28-29.02</t>
  </si>
  <si>
    <t>картофель  с 1.03 по 31.08</t>
  </si>
  <si>
    <t>170,6/128,3</t>
  </si>
  <si>
    <t>183,4/128,3</t>
  </si>
  <si>
    <t>197,5/128,3</t>
  </si>
  <si>
    <t>214,2/128,25</t>
  </si>
  <si>
    <t>23,7/23,7</t>
  </si>
  <si>
    <t>5,25/5,25</t>
  </si>
  <si>
    <t>15/15</t>
  </si>
  <si>
    <t>50/50</t>
  </si>
  <si>
    <t>1/1</t>
  </si>
  <si>
    <t>28/28</t>
  </si>
  <si>
    <t>0,45/0,45</t>
  </si>
  <si>
    <t>8/8</t>
  </si>
  <si>
    <t>1,2/1,2</t>
  </si>
  <si>
    <t>картофель  с   1. 09 по 31.10</t>
  </si>
  <si>
    <t>107,3/75</t>
  </si>
  <si>
    <t>115,5/75</t>
  </si>
  <si>
    <t>125,3/75</t>
  </si>
  <si>
    <t>5/5</t>
  </si>
  <si>
    <t>2,5/2,5</t>
  </si>
  <si>
    <t>3/3</t>
  </si>
  <si>
    <t>16/16</t>
  </si>
  <si>
    <t>20/20</t>
  </si>
  <si>
    <t>10/10</t>
  </si>
  <si>
    <t>6/6</t>
  </si>
  <si>
    <t>2,25/2,25</t>
  </si>
  <si>
    <t>45/45</t>
  </si>
  <si>
    <t>12,5/12,5</t>
  </si>
  <si>
    <t>0,75/0,75</t>
  </si>
  <si>
    <t>0,5/0,5</t>
  </si>
  <si>
    <t>70/70</t>
  </si>
  <si>
    <t>1,5/1,5</t>
  </si>
  <si>
    <t>2шт</t>
  </si>
  <si>
    <t>9,24</t>
  </si>
  <si>
    <t>1/4шт</t>
  </si>
  <si>
    <t>зелень свежая</t>
  </si>
  <si>
    <t>1,5</t>
  </si>
  <si>
    <t>Куры отварные /№ 487 сб. 2004г/:</t>
  </si>
  <si>
    <t>1/100</t>
  </si>
  <si>
    <t>Куры</t>
  </si>
  <si>
    <t xml:space="preserve"> с витамином «С» /№ 638 сб. 04г/:</t>
  </si>
  <si>
    <t>Каша пшеничная молочная с маслом /№ 302 сб. 04г/ : таблица №4 сб. №04</t>
  </si>
  <si>
    <t>Крупа пшеничная</t>
  </si>
  <si>
    <t>томатное пюре</t>
  </si>
  <si>
    <t>горбуша  потр. б/г</t>
  </si>
  <si>
    <t xml:space="preserve">Сыр российский                                     </t>
  </si>
  <si>
    <t>30               31,2</t>
  </si>
  <si>
    <t>Куриное филе тушеное в томатном соусе /сб.2004г Коровка Л.С./</t>
  </si>
  <si>
    <t>75/75</t>
  </si>
  <si>
    <t>5,4</t>
  </si>
  <si>
    <t>6,4</t>
  </si>
  <si>
    <t>вода или бульон</t>
  </si>
  <si>
    <t>Филе куриное</t>
  </si>
  <si>
    <t>Гороховое пюре пюре /№520 сб.04г/:</t>
  </si>
  <si>
    <t xml:space="preserve">горох </t>
  </si>
  <si>
    <t>горбуша  потр.</t>
  </si>
  <si>
    <t>Помидоры свежие:</t>
  </si>
  <si>
    <t>помидоры св.</t>
  </si>
  <si>
    <t>1/290</t>
  </si>
  <si>
    <t>14</t>
  </si>
  <si>
    <t>15,6</t>
  </si>
  <si>
    <t>15</t>
  </si>
  <si>
    <t>38/10</t>
  </si>
  <si>
    <t>30</t>
  </si>
  <si>
    <t>63</t>
  </si>
  <si>
    <t>50</t>
  </si>
  <si>
    <t>40</t>
  </si>
  <si>
    <t>42,9</t>
  </si>
  <si>
    <t>46,2</t>
  </si>
  <si>
    <t>50,1</t>
  </si>
  <si>
    <t xml:space="preserve">Каша молочная пшенная с маслом сливочным </t>
  </si>
  <si>
    <t>Повидло</t>
  </si>
  <si>
    <t>Суп лапша с курицей</t>
  </si>
  <si>
    <t xml:space="preserve">            /№ 148 сб. 04г/:</t>
  </si>
  <si>
    <t>Лапша Роллтон</t>
  </si>
  <si>
    <t>Булочка молочная/ № 770 сб. 04г/:</t>
  </si>
  <si>
    <t>Итого за 1 день :</t>
  </si>
  <si>
    <t>Итого  за 2 день :</t>
  </si>
  <si>
    <t>Итого  за 3 день :</t>
  </si>
  <si>
    <t>Итого  за 4 день :</t>
  </si>
  <si>
    <t>Итого  за 5 день :</t>
  </si>
  <si>
    <t>Итого  за 6 день :</t>
  </si>
  <si>
    <t>Итого  за 7 день :</t>
  </si>
  <si>
    <t>Итого  за 8 день :</t>
  </si>
  <si>
    <t>Итого  за 9 день :</t>
  </si>
  <si>
    <t>Итого  за 1 день :</t>
  </si>
  <si>
    <t>Итого  за 10 день :</t>
  </si>
  <si>
    <t>ИТОГО за 10дней:</t>
  </si>
  <si>
    <t xml:space="preserve">Рис припущенный /№512 сб. 04г/ </t>
  </si>
  <si>
    <t xml:space="preserve">рис   </t>
  </si>
  <si>
    <t>Пятница    – вторая неделя</t>
  </si>
  <si>
    <t>Среда    – первая неделя</t>
  </si>
  <si>
    <t>в среднем за 1 день :</t>
  </si>
  <si>
    <t>Соус томатный/ № 587 сб.2004г/:</t>
  </si>
  <si>
    <t>бульон или вода</t>
  </si>
  <si>
    <t>Четверг  – вторая неделя</t>
  </si>
  <si>
    <t>Пятница   – вторая неделя</t>
  </si>
  <si>
    <t>пшено</t>
  </si>
  <si>
    <t>Молоко сгущеное</t>
  </si>
  <si>
    <t>100/30</t>
  </si>
  <si>
    <t>вишня суш.</t>
  </si>
  <si>
    <t>Компот вишневый /№ 638 сб. 04г/ :</t>
  </si>
  <si>
    <t>шиповник</t>
  </si>
  <si>
    <t>Чай с шиповником № 256 Пермь</t>
  </si>
  <si>
    <t>1/200</t>
  </si>
  <si>
    <t>Чай с лимоном № 686 сб. 2004г</t>
  </si>
  <si>
    <t>200/15/7</t>
  </si>
  <si>
    <t>лимон</t>
  </si>
  <si>
    <t>Яблоко</t>
  </si>
  <si>
    <t>Напиток из шиповника /№ 398  Могильный/ :</t>
  </si>
  <si>
    <t>шиповник суш.</t>
  </si>
  <si>
    <t>2022г с 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</si>
</sst>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7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u/>
      <sz val="8"/>
      <color rgb="FFFF0000"/>
      <name val="Calibri"/>
      <family val="2"/>
      <charset val="204"/>
      <scheme val="minor"/>
    </font>
    <font>
      <u/>
      <sz val="8"/>
      <color rgb="FFFF000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  <font>
      <u/>
      <sz val="10"/>
      <color rgb="FFFF0000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b/>
      <u/>
      <sz val="10"/>
      <color rgb="FFFF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u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1" fillId="0" borderId="0"/>
  </cellStyleXfs>
  <cellXfs count="1208">
    <xf numFmtId="0" fontId="0" fillId="0" borderId="0" xfId="0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0" fillId="2" borderId="0" xfId="0" applyFill="1"/>
    <xf numFmtId="0" fontId="0" fillId="3" borderId="0" xfId="0" applyFill="1"/>
    <xf numFmtId="0" fontId="2" fillId="0" borderId="1" xfId="0" applyFont="1" applyFill="1" applyBorder="1"/>
    <xf numFmtId="0" fontId="2" fillId="0" borderId="3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0" borderId="1" xfId="0" applyFont="1" applyBorder="1"/>
    <xf numFmtId="164" fontId="0" fillId="0" borderId="1" xfId="0" applyNumberFormat="1" applyBorder="1"/>
    <xf numFmtId="2" fontId="2" fillId="0" borderId="3" xfId="0" applyNumberFormat="1" applyFon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2" fontId="3" fillId="0" borderId="3" xfId="0" applyNumberFormat="1" applyFont="1" applyBorder="1"/>
    <xf numFmtId="0" fontId="3" fillId="0" borderId="1" xfId="0" applyFont="1" applyBorder="1"/>
    <xf numFmtId="2" fontId="5" fillId="0" borderId="3" xfId="0" applyNumberFormat="1" applyFont="1" applyBorder="1"/>
    <xf numFmtId="0" fontId="6" fillId="0" borderId="1" xfId="0" applyFont="1" applyBorder="1"/>
    <xf numFmtId="2" fontId="6" fillId="0" borderId="3" xfId="0" applyNumberFormat="1" applyFont="1" applyBorder="1"/>
    <xf numFmtId="0" fontId="2" fillId="4" borderId="1" xfId="0" applyFont="1" applyFill="1" applyBorder="1"/>
    <xf numFmtId="2" fontId="2" fillId="4" borderId="3" xfId="0" applyNumberFormat="1" applyFont="1" applyFill="1" applyBorder="1"/>
    <xf numFmtId="0" fontId="2" fillId="5" borderId="1" xfId="0" applyFont="1" applyFill="1" applyBorder="1"/>
    <xf numFmtId="2" fontId="2" fillId="5" borderId="3" xfId="0" applyNumberFormat="1" applyFont="1" applyFill="1" applyBorder="1"/>
    <xf numFmtId="0" fontId="3" fillId="5" borderId="1" xfId="0" applyFont="1" applyFill="1" applyBorder="1"/>
    <xf numFmtId="2" fontId="3" fillId="5" borderId="3" xfId="0" applyNumberFormat="1" applyFont="1" applyFill="1" applyBorder="1"/>
    <xf numFmtId="2" fontId="2" fillId="3" borderId="3" xfId="0" applyNumberFormat="1" applyFont="1" applyFill="1" applyBorder="1"/>
    <xf numFmtId="0" fontId="2" fillId="6" borderId="1" xfId="0" applyFont="1" applyFill="1" applyBorder="1"/>
    <xf numFmtId="2" fontId="2" fillId="6" borderId="3" xfId="0" applyNumberFormat="1" applyFont="1" applyFill="1" applyBorder="1"/>
    <xf numFmtId="0" fontId="0" fillId="0" borderId="3" xfId="0" applyBorder="1"/>
    <xf numFmtId="2" fontId="0" fillId="0" borderId="1" xfId="0" applyNumberFormat="1" applyBorder="1"/>
    <xf numFmtId="0" fontId="7" fillId="0" borderId="0" xfId="0" applyFont="1"/>
    <xf numFmtId="0" fontId="0" fillId="0" borderId="0" xfId="0" applyAlignment="1">
      <alignment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5" fillId="0" borderId="0" xfId="0" applyFont="1"/>
    <xf numFmtId="0" fontId="15" fillId="0" borderId="18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vertical="top" wrapText="1"/>
    </xf>
    <xf numFmtId="0" fontId="15" fillId="0" borderId="0" xfId="0" applyFont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0" fillId="0" borderId="15" xfId="0" applyFont="1" applyBorder="1" applyAlignment="1">
      <alignment horizontal="center" vertical="top" wrapText="1"/>
    </xf>
    <xf numFmtId="0" fontId="20" fillId="0" borderId="42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9" fontId="20" fillId="0" borderId="15" xfId="0" applyNumberFormat="1" applyFont="1" applyBorder="1" applyAlignment="1">
      <alignment vertical="top" wrapText="1"/>
    </xf>
    <xf numFmtId="9" fontId="20" fillId="0" borderId="15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9" fillId="0" borderId="0" xfId="0" applyFont="1"/>
    <xf numFmtId="0" fontId="24" fillId="0" borderId="8" xfId="0" applyFont="1" applyBorder="1" applyAlignment="1">
      <alignment vertical="top" wrapText="1"/>
    </xf>
    <xf numFmtId="0" fontId="23" fillId="0" borderId="8" xfId="0" applyFont="1" applyBorder="1" applyAlignment="1">
      <alignment vertical="top" wrapText="1"/>
    </xf>
    <xf numFmtId="0" fontId="25" fillId="0" borderId="0" xfId="0" applyFont="1"/>
    <xf numFmtId="49" fontId="20" fillId="0" borderId="15" xfId="0" applyNumberFormat="1" applyFont="1" applyBorder="1" applyAlignment="1">
      <alignment horizontal="right" vertical="top" wrapText="1"/>
    </xf>
    <xf numFmtId="0" fontId="20" fillId="0" borderId="15" xfId="0" applyFont="1" applyBorder="1" applyAlignment="1">
      <alignment horizontal="right" vertical="top" wrapText="1"/>
    </xf>
    <xf numFmtId="0" fontId="7" fillId="0" borderId="0" xfId="0" applyFont="1" applyAlignment="1"/>
    <xf numFmtId="0" fontId="0" fillId="0" borderId="0" xfId="0" applyAlignment="1"/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17" fillId="0" borderId="0" xfId="0" applyFont="1"/>
    <xf numFmtId="0" fontId="16" fillId="0" borderId="8" xfId="0" applyFont="1" applyBorder="1" applyAlignment="1">
      <alignment vertical="top" wrapText="1"/>
    </xf>
    <xf numFmtId="0" fontId="24" fillId="0" borderId="7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17" fontId="16" fillId="0" borderId="7" xfId="0" applyNumberFormat="1" applyFont="1" applyBorder="1" applyAlignment="1">
      <alignment vertical="top" wrapText="1"/>
    </xf>
    <xf numFmtId="0" fontId="26" fillId="0" borderId="8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24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6" fillId="0" borderId="36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23" fillId="0" borderId="18" xfId="0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5" fillId="0" borderId="48" xfId="0" applyFont="1" applyBorder="1"/>
    <xf numFmtId="0" fontId="15" fillId="0" borderId="42" xfId="0" applyFont="1" applyBorder="1" applyAlignment="1">
      <alignment vertical="top" wrapText="1"/>
    </xf>
    <xf numFmtId="0" fontId="16" fillId="0" borderId="41" xfId="0" applyFont="1" applyBorder="1" applyAlignment="1">
      <alignment horizontal="left" vertical="top" wrapText="1"/>
    </xf>
    <xf numFmtId="0" fontId="23" fillId="0" borderId="41" xfId="0" applyFont="1" applyBorder="1" applyAlignment="1">
      <alignment vertical="top" wrapText="1"/>
    </xf>
    <xf numFmtId="2" fontId="24" fillId="0" borderId="8" xfId="0" applyNumberFormat="1" applyFont="1" applyBorder="1" applyAlignment="1">
      <alignment vertical="top" wrapText="1"/>
    </xf>
    <xf numFmtId="2" fontId="24" fillId="0" borderId="12" xfId="0" applyNumberFormat="1" applyFont="1" applyBorder="1" applyAlignment="1">
      <alignment vertical="top" wrapText="1"/>
    </xf>
    <xf numFmtId="0" fontId="15" fillId="0" borderId="50" xfId="0" applyFont="1" applyBorder="1" applyAlignment="1">
      <alignment vertical="top" wrapText="1"/>
    </xf>
    <xf numFmtId="0" fontId="15" fillId="0" borderId="56" xfId="0" applyFont="1" applyBorder="1" applyAlignment="1">
      <alignment vertical="top" wrapText="1"/>
    </xf>
    <xf numFmtId="0" fontId="15" fillId="0" borderId="57" xfId="0" applyFont="1" applyBorder="1" applyAlignment="1">
      <alignment vertical="top" wrapText="1"/>
    </xf>
    <xf numFmtId="0" fontId="15" fillId="0" borderId="58" xfId="0" applyFont="1" applyBorder="1" applyAlignment="1">
      <alignment vertical="top" wrapText="1"/>
    </xf>
    <xf numFmtId="0" fontId="15" fillId="0" borderId="53" xfId="0" applyFont="1" applyBorder="1"/>
    <xf numFmtId="0" fontId="15" fillId="0" borderId="0" xfId="0" applyFont="1" applyAlignment="1">
      <alignment wrapText="1"/>
    </xf>
    <xf numFmtId="0" fontId="16" fillId="0" borderId="8" xfId="0" applyFont="1" applyBorder="1" applyAlignment="1">
      <alignment horizontal="right" vertical="top" wrapText="1"/>
    </xf>
    <xf numFmtId="0" fontId="15" fillId="0" borderId="65" xfId="0" applyFont="1" applyBorder="1" applyAlignment="1">
      <alignment vertical="top" wrapText="1"/>
    </xf>
    <xf numFmtId="0" fontId="15" fillId="0" borderId="55" xfId="0" applyFont="1" applyBorder="1" applyAlignment="1">
      <alignment vertical="top" wrapText="1"/>
    </xf>
    <xf numFmtId="0" fontId="15" fillId="0" borderId="71" xfId="0" applyFont="1" applyBorder="1" applyAlignment="1">
      <alignment vertical="top" wrapText="1"/>
    </xf>
    <xf numFmtId="0" fontId="17" fillId="0" borderId="0" xfId="0" applyFont="1" applyBorder="1"/>
    <xf numFmtId="0" fontId="15" fillId="0" borderId="28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26" fillId="0" borderId="36" xfId="0" applyFont="1" applyBorder="1" applyAlignment="1">
      <alignment vertical="top" wrapText="1"/>
    </xf>
    <xf numFmtId="0" fontId="15" fillId="0" borderId="78" xfId="0" applyFont="1" applyBorder="1" applyAlignment="1">
      <alignment vertical="top" wrapText="1"/>
    </xf>
    <xf numFmtId="0" fontId="15" fillId="0" borderId="0" xfId="0" applyFont="1" applyAlignment="1"/>
    <xf numFmtId="0" fontId="16" fillId="0" borderId="17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0" fontId="15" fillId="0" borderId="8" xfId="0" applyFont="1" applyBorder="1" applyAlignment="1">
      <alignment vertical="top"/>
    </xf>
    <xf numFmtId="0" fontId="16" fillId="0" borderId="8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26" fillId="0" borderId="17" xfId="0" applyFont="1" applyBorder="1" applyAlignment="1">
      <alignment vertical="top"/>
    </xf>
    <xf numFmtId="0" fontId="17" fillId="0" borderId="8" xfId="0" applyFont="1" applyBorder="1" applyAlignment="1">
      <alignment vertical="top"/>
    </xf>
    <xf numFmtId="0" fontId="24" fillId="0" borderId="8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0" fontId="26" fillId="0" borderId="8" xfId="0" applyFont="1" applyBorder="1" applyAlignment="1">
      <alignment vertical="top"/>
    </xf>
    <xf numFmtId="0" fontId="17" fillId="0" borderId="0" xfId="0" applyFont="1" applyAlignment="1"/>
    <xf numFmtId="0" fontId="23" fillId="0" borderId="8" xfId="0" applyFont="1" applyBorder="1" applyAlignment="1">
      <alignment vertical="top"/>
    </xf>
    <xf numFmtId="0" fontId="23" fillId="0" borderId="12" xfId="0" applyFont="1" applyBorder="1" applyAlignment="1">
      <alignment vertical="top"/>
    </xf>
    <xf numFmtId="0" fontId="23" fillId="0" borderId="18" xfId="0" applyFont="1" applyBorder="1" applyAlignment="1">
      <alignment vertical="top"/>
    </xf>
    <xf numFmtId="0" fontId="16" fillId="0" borderId="7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1" fontId="16" fillId="0" borderId="8" xfId="0" applyNumberFormat="1" applyFont="1" applyBorder="1" applyAlignment="1">
      <alignment horizontal="left" vertical="top" wrapText="1"/>
    </xf>
    <xf numFmtId="0" fontId="16" fillId="0" borderId="8" xfId="0" applyFont="1" applyBorder="1" applyAlignment="1">
      <alignment wrapText="1"/>
    </xf>
    <xf numFmtId="0" fontId="28" fillId="0" borderId="19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29" fillId="0" borderId="18" xfId="0" applyFont="1" applyBorder="1" applyAlignment="1">
      <alignment vertical="top" wrapText="1"/>
    </xf>
    <xf numFmtId="0" fontId="29" fillId="0" borderId="17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0" fontId="30" fillId="0" borderId="19" xfId="0" applyFont="1" applyBorder="1" applyAlignment="1">
      <alignment vertical="top"/>
    </xf>
    <xf numFmtId="0" fontId="30" fillId="0" borderId="19" xfId="0" applyFont="1" applyBorder="1" applyAlignment="1">
      <alignment vertical="top" wrapText="1"/>
    </xf>
    <xf numFmtId="0" fontId="15" fillId="0" borderId="18" xfId="0" applyFont="1" applyBorder="1" applyAlignment="1">
      <alignment horizontal="left" vertical="top"/>
    </xf>
    <xf numFmtId="0" fontId="15" fillId="0" borderId="17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5" fillId="0" borderId="42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5" fillId="0" borderId="1" xfId="0" applyFont="1" applyBorder="1"/>
    <xf numFmtId="0" fontId="15" fillId="0" borderId="12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7" fillId="0" borderId="1" xfId="0" applyFont="1" applyBorder="1"/>
    <xf numFmtId="0" fontId="11" fillId="0" borderId="1" xfId="0" applyFont="1" applyBorder="1"/>
    <xf numFmtId="0" fontId="21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1" fillId="0" borderId="1" xfId="0" applyFont="1" applyBorder="1"/>
    <xf numFmtId="0" fontId="9" fillId="0" borderId="1" xfId="0" applyFont="1" applyBorder="1"/>
    <xf numFmtId="0" fontId="13" fillId="0" borderId="1" xfId="0" applyFont="1" applyBorder="1"/>
    <xf numFmtId="0" fontId="9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right" vertical="top" wrapText="1"/>
    </xf>
    <xf numFmtId="0" fontId="22" fillId="0" borderId="1" xfId="0" applyFont="1" applyBorder="1" applyAlignment="1">
      <alignment horizontal="right" vertical="top" wrapText="1"/>
    </xf>
    <xf numFmtId="0" fontId="21" fillId="0" borderId="1" xfId="0" applyFont="1" applyBorder="1" applyAlignment="1">
      <alignment horizontal="right"/>
    </xf>
    <xf numFmtId="0" fontId="23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2" fillId="0" borderId="1" xfId="0" applyFont="1" applyBorder="1"/>
    <xf numFmtId="0" fontId="9" fillId="0" borderId="1" xfId="0" applyFont="1" applyFill="1" applyBorder="1"/>
    <xf numFmtId="0" fontId="15" fillId="0" borderId="29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23" fillId="0" borderId="42" xfId="0" applyFont="1" applyBorder="1" applyAlignment="1">
      <alignment vertical="top" wrapText="1"/>
    </xf>
    <xf numFmtId="0" fontId="15" fillId="0" borderId="86" xfId="0" applyFont="1" applyBorder="1" applyAlignment="1">
      <alignment vertical="top" wrapText="1"/>
    </xf>
    <xf numFmtId="0" fontId="15" fillId="0" borderId="87" xfId="0" applyFont="1" applyBorder="1" applyAlignment="1">
      <alignment vertical="top" wrapText="1"/>
    </xf>
    <xf numFmtId="0" fontId="15" fillId="0" borderId="88" xfId="0" applyFont="1" applyBorder="1" applyAlignment="1">
      <alignment vertical="top" wrapText="1"/>
    </xf>
    <xf numFmtId="0" fontId="15" fillId="0" borderId="89" xfId="0" applyFont="1" applyBorder="1" applyAlignment="1">
      <alignment vertical="top" wrapText="1"/>
    </xf>
    <xf numFmtId="0" fontId="15" fillId="0" borderId="90" xfId="0" applyFont="1" applyBorder="1" applyAlignment="1">
      <alignment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90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26" fillId="0" borderId="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26" fillId="0" borderId="39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5" fillId="0" borderId="39" xfId="0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0" fontId="26" fillId="0" borderId="8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29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0" fontId="15" fillId="0" borderId="24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0" borderId="30" xfId="0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31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58" xfId="0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6" fillId="0" borderId="36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23" fillId="0" borderId="13" xfId="0" applyFont="1" applyBorder="1" applyAlignment="1">
      <alignment vertical="top" wrapText="1"/>
    </xf>
    <xf numFmtId="0" fontId="15" fillId="0" borderId="7" xfId="0" applyFont="1" applyBorder="1" applyAlignment="1">
      <alignment horizontal="right" vertical="top" wrapText="1"/>
    </xf>
    <xf numFmtId="0" fontId="23" fillId="0" borderId="7" xfId="0" applyFont="1" applyBorder="1" applyAlignment="1">
      <alignment vertical="top" wrapText="1"/>
    </xf>
    <xf numFmtId="0" fontId="15" fillId="0" borderId="42" xfId="0" applyFont="1" applyBorder="1" applyAlignment="1">
      <alignment vertical="top" wrapText="1"/>
    </xf>
    <xf numFmtId="0" fontId="15" fillId="0" borderId="53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5" fillId="0" borderId="18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0" fontId="15" fillId="0" borderId="54" xfId="0" applyFont="1" applyBorder="1" applyAlignment="1">
      <alignment vertical="top" wrapText="1"/>
    </xf>
    <xf numFmtId="0" fontId="26" fillId="0" borderId="36" xfId="0" applyFont="1" applyBorder="1" applyAlignment="1">
      <alignment vertical="top" wrapText="1"/>
    </xf>
    <xf numFmtId="0" fontId="26" fillId="0" borderId="8" xfId="0" applyFont="1" applyBorder="1" applyAlignment="1">
      <alignment vertical="top" wrapText="1"/>
    </xf>
    <xf numFmtId="0" fontId="21" fillId="0" borderId="0" xfId="0" applyFont="1"/>
    <xf numFmtId="0" fontId="15" fillId="0" borderId="11" xfId="0" applyFont="1" applyBorder="1" applyAlignment="1">
      <alignment wrapText="1"/>
    </xf>
    <xf numFmtId="0" fontId="15" fillId="0" borderId="86" xfId="0" applyFont="1" applyBorder="1"/>
    <xf numFmtId="0" fontId="16" fillId="0" borderId="41" xfId="0" applyFont="1" applyBorder="1" applyAlignment="1">
      <alignment vertical="top" wrapText="1"/>
    </xf>
    <xf numFmtId="165" fontId="15" fillId="0" borderId="7" xfId="0" applyNumberFormat="1" applyFont="1" applyBorder="1" applyAlignment="1">
      <alignment horizontal="center" vertical="top" wrapText="1"/>
    </xf>
    <xf numFmtId="165" fontId="15" fillId="0" borderId="8" xfId="0" applyNumberFormat="1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165" fontId="15" fillId="0" borderId="17" xfId="0" applyNumberFormat="1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8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49" fontId="15" fillId="0" borderId="31" xfId="0" applyNumberFormat="1" applyFont="1" applyBorder="1" applyAlignment="1">
      <alignment horizontal="center" vertical="top" wrapText="1"/>
    </xf>
    <xf numFmtId="0" fontId="15" fillId="0" borderId="38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42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left" vertical="top" wrapText="1"/>
    </xf>
    <xf numFmtId="0" fontId="23" fillId="0" borderId="0" xfId="0" applyFont="1" applyBorder="1" applyAlignment="1">
      <alignment vertical="top" wrapText="1"/>
    </xf>
    <xf numFmtId="0" fontId="23" fillId="0" borderId="8" xfId="0" applyFont="1" applyBorder="1" applyAlignment="1">
      <alignment horizontal="left"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6" fillId="0" borderId="8" xfId="0" applyFont="1" applyBorder="1" applyAlignment="1">
      <alignment wrapText="1"/>
    </xf>
    <xf numFmtId="0" fontId="15" fillId="0" borderId="5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0" fontId="23" fillId="0" borderId="7" xfId="0" applyFont="1" applyBorder="1" applyAlignment="1">
      <alignment vertical="top" wrapText="1"/>
    </xf>
    <xf numFmtId="0" fontId="15" fillId="0" borderId="18" xfId="0" applyFont="1" applyBorder="1" applyAlignment="1">
      <alignment vertical="top"/>
    </xf>
    <xf numFmtId="0" fontId="26" fillId="0" borderId="8" xfId="0" applyFont="1" applyBorder="1" applyAlignment="1">
      <alignment vertical="top" wrapText="1"/>
    </xf>
    <xf numFmtId="0" fontId="15" fillId="0" borderId="29" xfId="0" applyFont="1" applyBorder="1" applyAlignment="1"/>
    <xf numFmtId="0" fontId="15" fillId="0" borderId="31" xfId="0" applyFont="1" applyBorder="1" applyAlignment="1"/>
    <xf numFmtId="0" fontId="15" fillId="0" borderId="30" xfId="0" applyFont="1" applyBorder="1" applyAlignment="1"/>
    <xf numFmtId="0" fontId="23" fillId="0" borderId="7" xfId="0" applyFont="1" applyBorder="1" applyAlignment="1">
      <alignment horizontal="left" vertical="top"/>
    </xf>
    <xf numFmtId="0" fontId="15" fillId="0" borderId="7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23" fillId="0" borderId="16" xfId="0" applyFont="1" applyBorder="1" applyAlignment="1">
      <alignment horizontal="left" vertical="top" wrapText="1"/>
    </xf>
    <xf numFmtId="0" fontId="16" fillId="0" borderId="45" xfId="0" applyFont="1" applyBorder="1" applyAlignment="1">
      <alignment horizontal="left" vertical="top" wrapText="1"/>
    </xf>
    <xf numFmtId="0" fontId="16" fillId="0" borderId="86" xfId="0" applyFont="1" applyBorder="1" applyAlignment="1">
      <alignment vertical="top" wrapText="1"/>
    </xf>
    <xf numFmtId="0" fontId="15" fillId="0" borderId="95" xfId="0" applyFont="1" applyBorder="1" applyAlignment="1">
      <alignment vertical="top" wrapText="1"/>
    </xf>
    <xf numFmtId="0" fontId="15" fillId="0" borderId="97" xfId="0" applyFont="1" applyBorder="1" applyAlignment="1">
      <alignment vertical="top" wrapText="1"/>
    </xf>
    <xf numFmtId="0" fontId="15" fillId="0" borderId="96" xfId="0" applyFont="1" applyBorder="1" applyAlignment="1">
      <alignment vertical="top" wrapText="1"/>
    </xf>
    <xf numFmtId="0" fontId="16" fillId="0" borderId="8" xfId="0" applyFont="1" applyBorder="1" applyAlignment="1">
      <alignment horizontal="center" vertical="top" wrapText="1"/>
    </xf>
    <xf numFmtId="17" fontId="23" fillId="0" borderId="7" xfId="0" applyNumberFormat="1" applyFont="1" applyBorder="1" applyAlignment="1">
      <alignment vertical="top" wrapText="1"/>
    </xf>
    <xf numFmtId="0" fontId="15" fillId="0" borderId="3" xfId="0" applyFont="1" applyBorder="1"/>
    <xf numFmtId="0" fontId="17" fillId="0" borderId="53" xfId="0" applyFont="1" applyBorder="1"/>
    <xf numFmtId="0" fontId="15" fillId="0" borderId="1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49" fontId="15" fillId="0" borderId="11" xfId="0" applyNumberFormat="1" applyFont="1" applyBorder="1" applyAlignment="1">
      <alignment horizontal="center" wrapText="1"/>
    </xf>
    <xf numFmtId="165" fontId="15" fillId="0" borderId="31" xfId="0" applyNumberFormat="1" applyFont="1" applyBorder="1" applyAlignment="1">
      <alignment horizontal="center" vertical="top" wrapText="1"/>
    </xf>
    <xf numFmtId="2" fontId="26" fillId="0" borderId="86" xfId="0" applyNumberFormat="1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3" fillId="0" borderId="41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center" vertical="top" wrapText="1"/>
    </xf>
    <xf numFmtId="49" fontId="15" fillId="0" borderId="8" xfId="0" applyNumberFormat="1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49" fontId="15" fillId="0" borderId="7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8" xfId="0" applyFont="1" applyBorder="1" applyAlignment="1">
      <alignment vertical="top" wrapText="1"/>
    </xf>
    <xf numFmtId="165" fontId="15" fillId="0" borderId="7" xfId="0" applyNumberFormat="1" applyFont="1" applyBorder="1" applyAlignment="1">
      <alignment horizontal="center" vertical="top"/>
    </xf>
    <xf numFmtId="165" fontId="15" fillId="0" borderId="8" xfId="0" applyNumberFormat="1" applyFont="1" applyBorder="1" applyAlignment="1">
      <alignment horizontal="center" vertical="top"/>
    </xf>
    <xf numFmtId="0" fontId="16" fillId="0" borderId="7" xfId="0" applyFont="1" applyBorder="1" applyAlignment="1">
      <alignment horizontal="left"/>
    </xf>
    <xf numFmtId="0" fontId="15" fillId="0" borderId="8" xfId="0" applyFont="1" applyBorder="1" applyAlignment="1">
      <alignment horizontal="center"/>
    </xf>
    <xf numFmtId="49" fontId="15" fillId="0" borderId="7" xfId="0" applyNumberFormat="1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23" fillId="0" borderId="7" xfId="0" applyFont="1" applyBorder="1" applyAlignment="1">
      <alignment horizontal="left"/>
    </xf>
    <xf numFmtId="0" fontId="15" fillId="0" borderId="17" xfId="0" applyFont="1" applyBorder="1" applyAlignment="1">
      <alignment horizontal="center" vertical="top"/>
    </xf>
    <xf numFmtId="0" fontId="16" fillId="0" borderId="7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15" fillId="0" borderId="95" xfId="0" applyFont="1" applyBorder="1" applyAlignment="1">
      <alignment vertical="top"/>
    </xf>
    <xf numFmtId="0" fontId="15" fillId="0" borderId="97" xfId="0" applyFont="1" applyBorder="1" applyAlignment="1">
      <alignment vertical="top"/>
    </xf>
    <xf numFmtId="0" fontId="23" fillId="0" borderId="108" xfId="0" applyFont="1" applyBorder="1" applyAlignment="1">
      <alignment vertical="top" wrapText="1"/>
    </xf>
    <xf numFmtId="0" fontId="16" fillId="0" borderId="28" xfId="0" applyFont="1" applyBorder="1" applyAlignment="1">
      <alignment vertical="top" wrapText="1"/>
    </xf>
    <xf numFmtId="0" fontId="15" fillId="0" borderId="65" xfId="0" applyFont="1" applyBorder="1" applyAlignment="1">
      <alignment horizontal="center" vertical="top" wrapText="1"/>
    </xf>
    <xf numFmtId="1" fontId="23" fillId="0" borderId="8" xfId="0" applyNumberFormat="1" applyFont="1" applyBorder="1" applyAlignment="1">
      <alignment horizontal="left" vertical="top" wrapText="1"/>
    </xf>
    <xf numFmtId="0" fontId="23" fillId="0" borderId="61" xfId="0" applyFont="1" applyBorder="1" applyAlignment="1">
      <alignment vertical="top" wrapText="1"/>
    </xf>
    <xf numFmtId="0" fontId="0" fillId="0" borderId="0" xfId="0" applyBorder="1"/>
    <xf numFmtId="0" fontId="24" fillId="0" borderId="32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32" xfId="0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2" fontId="24" fillId="0" borderId="49" xfId="0" applyNumberFormat="1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49" fontId="15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top" wrapText="1"/>
    </xf>
    <xf numFmtId="0" fontId="23" fillId="0" borderId="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26" fillId="0" borderId="8" xfId="0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0" fontId="21" fillId="0" borderId="38" xfId="0" applyFont="1" applyBorder="1" applyAlignment="1">
      <alignment vertical="top" wrapText="1"/>
    </xf>
    <xf numFmtId="0" fontId="16" fillId="0" borderId="7" xfId="0" applyFont="1" applyBorder="1" applyAlignment="1">
      <alignment horizontal="left" vertical="top" wrapText="1"/>
    </xf>
    <xf numFmtId="0" fontId="23" fillId="0" borderId="12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29" xfId="0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0" fontId="24" fillId="0" borderId="30" xfId="0" applyFont="1" applyBorder="1" applyAlignment="1">
      <alignment vertical="top" wrapText="1"/>
    </xf>
    <xf numFmtId="0" fontId="15" fillId="0" borderId="11" xfId="0" applyFont="1" applyBorder="1" applyAlignment="1">
      <alignment wrapText="1"/>
    </xf>
    <xf numFmtId="0" fontId="16" fillId="0" borderId="11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36" xfId="0" applyFont="1" applyBorder="1" applyAlignment="1">
      <alignment vertical="top" wrapText="1"/>
    </xf>
    <xf numFmtId="0" fontId="15" fillId="0" borderId="28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8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26" fillId="0" borderId="36" xfId="0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0" fontId="15" fillId="0" borderId="42" xfId="0" applyFont="1" applyBorder="1" applyAlignment="1">
      <alignment vertical="top" wrapText="1"/>
    </xf>
    <xf numFmtId="0" fontId="23" fillId="0" borderId="7" xfId="0" applyFont="1" applyBorder="1" applyAlignment="1">
      <alignment horizontal="center" vertical="top" wrapText="1"/>
    </xf>
    <xf numFmtId="0" fontId="15" fillId="0" borderId="38" xfId="0" applyFont="1" applyBorder="1"/>
    <xf numFmtId="0" fontId="23" fillId="0" borderId="115" xfId="0" applyFont="1" applyBorder="1" applyAlignment="1">
      <alignment horizontal="left" vertical="top" wrapText="1"/>
    </xf>
    <xf numFmtId="0" fontId="15" fillId="2" borderId="0" xfId="0" applyFont="1" applyFill="1" applyBorder="1"/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116" xfId="0" applyFont="1" applyBorder="1" applyAlignment="1">
      <alignment vertical="top" wrapText="1"/>
    </xf>
    <xf numFmtId="0" fontId="15" fillId="0" borderId="3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7" fontId="23" fillId="0" borderId="7" xfId="0" applyNumberFormat="1" applyFont="1" applyBorder="1" applyAlignment="1">
      <alignment horizontal="left" vertical="top" wrapText="1"/>
    </xf>
    <xf numFmtId="0" fontId="16" fillId="0" borderId="41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center" vertical="top" wrapText="1"/>
    </xf>
    <xf numFmtId="165" fontId="24" fillId="0" borderId="8" xfId="0" applyNumberFormat="1" applyFont="1" applyBorder="1" applyAlignment="1">
      <alignment vertical="top" wrapText="1"/>
    </xf>
    <xf numFmtId="0" fontId="16" fillId="0" borderId="16" xfId="0" applyFont="1" applyBorder="1" applyAlignment="1">
      <alignment horizontal="center" vertical="top" wrapText="1"/>
    </xf>
    <xf numFmtId="1" fontId="23" fillId="0" borderId="7" xfId="0" applyNumberFormat="1" applyFont="1" applyBorder="1" applyAlignment="1">
      <alignment horizontal="left" vertical="top" wrapText="1"/>
    </xf>
    <xf numFmtId="0" fontId="15" fillId="0" borderId="17" xfId="0" applyFont="1" applyBorder="1" applyAlignment="1">
      <alignment horizontal="center" vertical="top" wrapText="1"/>
    </xf>
    <xf numFmtId="0" fontId="23" fillId="0" borderId="81" xfId="0" applyFont="1" applyBorder="1" applyAlignment="1">
      <alignment vertical="top" wrapText="1"/>
    </xf>
    <xf numFmtId="0" fontId="23" fillId="0" borderId="19" xfId="0" applyFont="1" applyBorder="1" applyAlignment="1">
      <alignment horizontal="left" vertical="top" wrapText="1"/>
    </xf>
    <xf numFmtId="0" fontId="15" fillId="0" borderId="118" xfId="0" applyFont="1" applyBorder="1" applyAlignment="1">
      <alignment vertical="top" wrapText="1"/>
    </xf>
    <xf numFmtId="0" fontId="15" fillId="0" borderId="86" xfId="0" applyFont="1" applyBorder="1" applyAlignment="1">
      <alignment horizontal="center"/>
    </xf>
    <xf numFmtId="0" fontId="23" fillId="0" borderId="117" xfId="0" applyFont="1" applyBorder="1" applyAlignment="1">
      <alignment horizontal="left" vertical="top" wrapText="1"/>
    </xf>
    <xf numFmtId="0" fontId="23" fillId="0" borderId="92" xfId="0" applyFont="1" applyBorder="1" applyAlignment="1">
      <alignment vertical="top" wrapText="1"/>
    </xf>
    <xf numFmtId="0" fontId="15" fillId="0" borderId="119" xfId="0" applyFont="1" applyBorder="1" applyAlignment="1">
      <alignment horizontal="left" vertical="top" wrapText="1"/>
    </xf>
    <xf numFmtId="0" fontId="24" fillId="0" borderId="86" xfId="0" applyFont="1" applyBorder="1"/>
    <xf numFmtId="0" fontId="16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29" xfId="0" applyFont="1" applyBorder="1" applyAlignment="1">
      <alignment vertical="top" wrapText="1"/>
    </xf>
    <xf numFmtId="0" fontId="16" fillId="0" borderId="38" xfId="0" applyFont="1" applyBorder="1" applyAlignment="1">
      <alignment vertical="top" wrapText="1"/>
    </xf>
    <xf numFmtId="0" fontId="16" fillId="0" borderId="36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0" borderId="92" xfId="0" applyFont="1" applyBorder="1" applyAlignment="1">
      <alignment vertical="top" wrapText="1"/>
    </xf>
    <xf numFmtId="0" fontId="26" fillId="0" borderId="18" xfId="0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0" fontId="0" fillId="0" borderId="86" xfId="0" applyBorder="1"/>
    <xf numFmtId="0" fontId="0" fillId="0" borderId="43" xfId="0" applyBorder="1"/>
    <xf numFmtId="0" fontId="0" fillId="0" borderId="44" xfId="0" applyBorder="1"/>
    <xf numFmtId="0" fontId="26" fillId="0" borderId="45" xfId="0" applyFont="1" applyBorder="1" applyAlignment="1">
      <alignment vertical="top" wrapText="1"/>
    </xf>
    <xf numFmtId="0" fontId="16" fillId="0" borderId="43" xfId="0" applyFont="1" applyBorder="1" applyAlignment="1">
      <alignment vertical="top" wrapText="1"/>
    </xf>
    <xf numFmtId="0" fontId="0" fillId="0" borderId="25" xfId="0" applyBorder="1"/>
    <xf numFmtId="0" fontId="15" fillId="0" borderId="121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3" fillId="0" borderId="123" xfId="0" applyFont="1" applyBorder="1" applyAlignment="1">
      <alignment horizontal="left"/>
    </xf>
    <xf numFmtId="0" fontId="15" fillId="0" borderId="61" xfId="0" applyFont="1" applyBorder="1"/>
    <xf numFmtId="0" fontId="15" fillId="0" borderId="12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24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23" fillId="0" borderId="125" xfId="0" applyFont="1" applyBorder="1" applyAlignment="1">
      <alignment horizontal="left"/>
    </xf>
    <xf numFmtId="0" fontId="15" fillId="0" borderId="28" xfId="0" applyFont="1" applyBorder="1"/>
    <xf numFmtId="0" fontId="15" fillId="0" borderId="1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1" fillId="0" borderId="125" xfId="0" applyFont="1" applyBorder="1" applyAlignment="1">
      <alignment horizontal="left"/>
    </xf>
    <xf numFmtId="0" fontId="15" fillId="0" borderId="11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95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5" fillId="0" borderId="125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43" xfId="0" applyFont="1" applyBorder="1"/>
    <xf numFmtId="0" fontId="23" fillId="0" borderId="27" xfId="0" applyFont="1" applyBorder="1"/>
    <xf numFmtId="0" fontId="23" fillId="0" borderId="27" xfId="0" applyFont="1" applyBorder="1" applyAlignment="1">
      <alignment horizontal="left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23" fillId="0" borderId="127" xfId="0" applyFont="1" applyBorder="1" applyAlignment="1">
      <alignment horizontal="left" vertical="top"/>
    </xf>
    <xf numFmtId="0" fontId="15" fillId="0" borderId="69" xfId="0" applyFont="1" applyBorder="1"/>
    <xf numFmtId="0" fontId="34" fillId="0" borderId="86" xfId="0" applyFont="1" applyBorder="1" applyAlignment="1">
      <alignment horizontal="left"/>
    </xf>
    <xf numFmtId="0" fontId="0" fillId="0" borderId="86" xfId="0" applyBorder="1" applyAlignment="1">
      <alignment horizontal="center"/>
    </xf>
    <xf numFmtId="0" fontId="34" fillId="0" borderId="41" xfId="0" applyFont="1" applyBorder="1" applyAlignment="1">
      <alignment horizontal="left"/>
    </xf>
    <xf numFmtId="0" fontId="0" fillId="0" borderId="41" xfId="0" applyBorder="1" applyAlignment="1">
      <alignment horizontal="center"/>
    </xf>
    <xf numFmtId="0" fontId="15" fillId="0" borderId="45" xfId="0" applyFont="1" applyBorder="1"/>
    <xf numFmtId="0" fontId="15" fillId="0" borderId="43" xfId="0" applyFont="1" applyBorder="1" applyAlignment="1">
      <alignment horizontal="center"/>
    </xf>
    <xf numFmtId="0" fontId="23" fillId="0" borderId="95" xfId="0" applyFont="1" applyBorder="1" applyAlignment="1">
      <alignment horizontal="left"/>
    </xf>
    <xf numFmtId="0" fontId="35" fillId="0" borderId="43" xfId="0" applyFont="1" applyBorder="1"/>
    <xf numFmtId="0" fontId="15" fillId="0" borderId="0" xfId="0" applyFont="1" applyAlignment="1">
      <alignment horizontal="center" vertical="center"/>
    </xf>
    <xf numFmtId="0" fontId="26" fillId="0" borderId="7" xfId="0" applyFont="1" applyBorder="1" applyAlignment="1">
      <alignment vertical="top" wrapText="1"/>
    </xf>
    <xf numFmtId="165" fontId="24" fillId="0" borderId="7" xfId="0" applyNumberFormat="1" applyFont="1" applyBorder="1" applyAlignment="1">
      <alignment vertical="top" wrapText="1"/>
    </xf>
    <xf numFmtId="165" fontId="24" fillId="0" borderId="0" xfId="0" applyNumberFormat="1" applyFont="1" applyBorder="1" applyAlignment="1">
      <alignment vertical="top" wrapText="1"/>
    </xf>
    <xf numFmtId="0" fontId="24" fillId="0" borderId="41" xfId="0" applyFont="1" applyBorder="1"/>
    <xf numFmtId="0" fontId="0" fillId="0" borderId="14" xfId="0" applyBorder="1"/>
    <xf numFmtId="0" fontId="33" fillId="0" borderId="14" xfId="0" applyFont="1" applyBorder="1"/>
    <xf numFmtId="0" fontId="33" fillId="0" borderId="15" xfId="0" applyFont="1" applyBorder="1"/>
    <xf numFmtId="0" fontId="15" fillId="0" borderId="17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5" fillId="0" borderId="17" xfId="0" applyFont="1" applyBorder="1" applyAlignment="1">
      <alignment vertical="top"/>
    </xf>
    <xf numFmtId="0" fontId="15" fillId="0" borderId="18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0" fontId="16" fillId="0" borderId="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26" fillId="0" borderId="86" xfId="0" applyFont="1" applyBorder="1" applyAlignment="1">
      <alignment vertical="top" wrapText="1"/>
    </xf>
    <xf numFmtId="0" fontId="26" fillId="0" borderId="27" xfId="0" applyFont="1" applyFill="1" applyBorder="1" applyAlignment="1">
      <alignment vertical="top" wrapText="1"/>
    </xf>
    <xf numFmtId="0" fontId="0" fillId="0" borderId="45" xfId="0" applyBorder="1"/>
    <xf numFmtId="0" fontId="36" fillId="0" borderId="86" xfId="0" applyFont="1" applyBorder="1"/>
    <xf numFmtId="165" fontId="36" fillId="0" borderId="86" xfId="0" applyNumberFormat="1" applyFont="1" applyBorder="1"/>
    <xf numFmtId="0" fontId="36" fillId="0" borderId="44" xfId="0" applyFont="1" applyBorder="1"/>
    <xf numFmtId="0" fontId="36" fillId="0" borderId="43" xfId="0" applyFont="1" applyBorder="1"/>
    <xf numFmtId="0" fontId="26" fillId="3" borderId="86" xfId="0" applyFont="1" applyFill="1" applyBorder="1" applyAlignment="1">
      <alignment vertical="top" wrapText="1"/>
    </xf>
    <xf numFmtId="0" fontId="16" fillId="3" borderId="90" xfId="0" applyFont="1" applyFill="1" applyBorder="1" applyAlignment="1">
      <alignment vertical="top" wrapText="1"/>
    </xf>
    <xf numFmtId="0" fontId="16" fillId="3" borderId="88" xfId="0" applyFont="1" applyFill="1" applyBorder="1" applyAlignment="1">
      <alignment vertical="top" wrapText="1"/>
    </xf>
    <xf numFmtId="0" fontId="24" fillId="3" borderId="88" xfId="0" applyFont="1" applyFill="1" applyBorder="1" applyAlignment="1">
      <alignment vertical="top" wrapText="1"/>
    </xf>
    <xf numFmtId="0" fontId="24" fillId="3" borderId="89" xfId="0" applyFont="1" applyFill="1" applyBorder="1" applyAlignment="1">
      <alignment vertical="top" wrapText="1"/>
    </xf>
    <xf numFmtId="0" fontId="24" fillId="3" borderId="35" xfId="0" applyFont="1" applyFill="1" applyBorder="1" applyAlignment="1">
      <alignment vertical="top" wrapText="1"/>
    </xf>
    <xf numFmtId="0" fontId="24" fillId="3" borderId="19" xfId="0" applyFont="1" applyFill="1" applyBorder="1" applyAlignment="1">
      <alignment vertical="top" wrapText="1"/>
    </xf>
    <xf numFmtId="0" fontId="15" fillId="3" borderId="53" xfId="0" applyFont="1" applyFill="1" applyBorder="1"/>
    <xf numFmtId="0" fontId="15" fillId="3" borderId="0" xfId="0" applyFont="1" applyFill="1"/>
    <xf numFmtId="0" fontId="26" fillId="3" borderId="17" xfId="0" applyFont="1" applyFill="1" applyBorder="1" applyAlignment="1">
      <alignment vertical="top" wrapText="1"/>
    </xf>
    <xf numFmtId="0" fontId="26" fillId="3" borderId="8" xfId="0" applyFont="1" applyFill="1" applyBorder="1" applyAlignment="1">
      <alignment vertical="top" wrapText="1"/>
    </xf>
    <xf numFmtId="0" fontId="24" fillId="3" borderId="8" xfId="0" applyFont="1" applyFill="1" applyBorder="1" applyAlignment="1">
      <alignment vertical="top" wrapText="1"/>
    </xf>
    <xf numFmtId="0" fontId="24" fillId="3" borderId="12" xfId="0" applyFont="1" applyFill="1" applyBorder="1" applyAlignment="1">
      <alignment vertical="top" wrapText="1"/>
    </xf>
    <xf numFmtId="0" fontId="24" fillId="3" borderId="7" xfId="0" applyFont="1" applyFill="1" applyBorder="1" applyAlignment="1">
      <alignment vertical="top" wrapText="1"/>
    </xf>
    <xf numFmtId="0" fontId="24" fillId="3" borderId="16" xfId="0" applyFont="1" applyFill="1" applyBorder="1" applyAlignment="1">
      <alignment vertical="top" wrapText="1"/>
    </xf>
    <xf numFmtId="0" fontId="24" fillId="3" borderId="86" xfId="0" applyFont="1" applyFill="1" applyBorder="1"/>
    <xf numFmtId="165" fontId="24" fillId="3" borderId="12" xfId="0" applyNumberFormat="1" applyFont="1" applyFill="1" applyBorder="1" applyAlignment="1">
      <alignment vertical="top" wrapText="1"/>
    </xf>
    <xf numFmtId="0" fontId="16" fillId="3" borderId="8" xfId="0" applyFont="1" applyFill="1" applyBorder="1" applyAlignment="1">
      <alignment vertical="top" wrapText="1"/>
    </xf>
    <xf numFmtId="0" fontId="16" fillId="3" borderId="8" xfId="0" applyFont="1" applyFill="1" applyBorder="1" applyAlignment="1">
      <alignment horizontal="center" vertical="top" wrapText="1"/>
    </xf>
    <xf numFmtId="0" fontId="15" fillId="0" borderId="97" xfId="0" applyFont="1" applyBorder="1" applyAlignment="1">
      <alignment vertical="top" wrapText="1"/>
    </xf>
    <xf numFmtId="0" fontId="15" fillId="0" borderId="32" xfId="0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5" fillId="0" borderId="39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26" fillId="0" borderId="39" xfId="0" applyFont="1" applyBorder="1" applyAlignment="1">
      <alignment vertical="top" wrapText="1"/>
    </xf>
    <xf numFmtId="0" fontId="26" fillId="0" borderId="8" xfId="0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6" fillId="0" borderId="35" xfId="0" applyFont="1" applyBorder="1" applyAlignment="1">
      <alignment horizontal="left" vertical="top" wrapText="1"/>
    </xf>
    <xf numFmtId="0" fontId="16" fillId="0" borderId="8" xfId="0" applyFont="1" applyBorder="1" applyAlignment="1">
      <alignment vertical="top" wrapText="1"/>
    </xf>
    <xf numFmtId="0" fontId="23" fillId="0" borderId="7" xfId="0" applyFont="1" applyBorder="1" applyAlignment="1">
      <alignment vertical="top" wrapText="1"/>
    </xf>
    <xf numFmtId="0" fontId="16" fillId="0" borderId="7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65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26" fillId="0" borderId="17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29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24" fillId="0" borderId="98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35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23" fillId="0" borderId="41" xfId="0" applyFont="1" applyBorder="1" applyAlignment="1">
      <alignment horizontal="left"/>
    </xf>
    <xf numFmtId="0" fontId="15" fillId="0" borderId="3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1" xfId="0" applyFont="1" applyBorder="1"/>
    <xf numFmtId="0" fontId="21" fillId="0" borderId="27" xfId="0" applyFont="1" applyBorder="1" applyAlignment="1">
      <alignment horizontal="left"/>
    </xf>
    <xf numFmtId="0" fontId="15" fillId="0" borderId="45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5" fillId="0" borderId="86" xfId="0" applyFont="1" applyFill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23" fillId="0" borderId="45" xfId="0" applyFont="1" applyBorder="1" applyAlignment="1">
      <alignment horizontal="left"/>
    </xf>
    <xf numFmtId="0" fontId="15" fillId="0" borderId="11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0" fontId="15" fillId="0" borderId="38" xfId="0" applyFont="1" applyBorder="1" applyAlignment="1">
      <alignment vertical="top" wrapText="1"/>
    </xf>
    <xf numFmtId="0" fontId="15" fillId="0" borderId="36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23" fillId="0" borderId="38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7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/>
    </xf>
    <xf numFmtId="0" fontId="16" fillId="0" borderId="41" xfId="0" applyFont="1" applyBorder="1" applyAlignment="1">
      <alignment horizontal="left" vertical="top"/>
    </xf>
    <xf numFmtId="0" fontId="23" fillId="0" borderId="3" xfId="0" applyFont="1" applyBorder="1" applyAlignment="1">
      <alignment horizontal="left" vertical="top" wrapText="1"/>
    </xf>
    <xf numFmtId="0" fontId="16" fillId="0" borderId="129" xfId="0" applyFont="1" applyBorder="1" applyAlignment="1">
      <alignment vertical="top" wrapText="1"/>
    </xf>
    <xf numFmtId="0" fontId="15" fillId="0" borderId="130" xfId="0" applyFont="1" applyBorder="1" applyAlignment="1">
      <alignment horizontal="center" vertical="top" wrapText="1"/>
    </xf>
    <xf numFmtId="0" fontId="21" fillId="0" borderId="49" xfId="0" applyFont="1" applyBorder="1" applyAlignment="1">
      <alignment horizontal="center" vertical="top" wrapText="1"/>
    </xf>
    <xf numFmtId="49" fontId="23" fillId="0" borderId="41" xfId="0" applyNumberFormat="1" applyFont="1" applyBorder="1" applyAlignment="1">
      <alignment horizontal="left" vertical="top" wrapText="1"/>
    </xf>
    <xf numFmtId="49" fontId="15" fillId="0" borderId="31" xfId="0" applyNumberFormat="1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1" xfId="0" applyFont="1" applyBorder="1"/>
    <xf numFmtId="0" fontId="15" fillId="0" borderId="42" xfId="0" applyFont="1" applyBorder="1"/>
    <xf numFmtId="0" fontId="15" fillId="0" borderId="11" xfId="0" applyFont="1" applyBorder="1"/>
    <xf numFmtId="0" fontId="15" fillId="0" borderId="15" xfId="0" applyFont="1" applyBorder="1"/>
    <xf numFmtId="0" fontId="15" fillId="0" borderId="38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right" vertical="top" wrapText="1"/>
    </xf>
    <xf numFmtId="0" fontId="15" fillId="0" borderId="15" xfId="0" applyFont="1" applyBorder="1" applyAlignment="1">
      <alignment horizontal="center" wrapText="1"/>
    </xf>
    <xf numFmtId="0" fontId="26" fillId="2" borderId="86" xfId="0" applyFont="1" applyFill="1" applyBorder="1" applyAlignment="1">
      <alignment vertical="top" wrapText="1"/>
    </xf>
    <xf numFmtId="0" fontId="16" fillId="2" borderId="35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2" fontId="24" fillId="2" borderId="19" xfId="0" applyNumberFormat="1" applyFont="1" applyFill="1" applyBorder="1" applyAlignment="1">
      <alignment vertical="top" wrapText="1"/>
    </xf>
    <xf numFmtId="2" fontId="24" fillId="2" borderId="20" xfId="0" applyNumberFormat="1" applyFont="1" applyFill="1" applyBorder="1" applyAlignment="1">
      <alignment vertical="top" wrapText="1"/>
    </xf>
    <xf numFmtId="2" fontId="24" fillId="2" borderId="29" xfId="0" applyNumberFormat="1" applyFont="1" applyFill="1" applyBorder="1" applyAlignment="1">
      <alignment vertical="top" wrapText="1"/>
    </xf>
    <xf numFmtId="0" fontId="24" fillId="2" borderId="19" xfId="0" applyFont="1" applyFill="1" applyBorder="1" applyAlignment="1">
      <alignment vertical="top" wrapText="1"/>
    </xf>
    <xf numFmtId="0" fontId="15" fillId="2" borderId="0" xfId="0" applyFont="1" applyFill="1"/>
    <xf numFmtId="0" fontId="26" fillId="2" borderId="18" xfId="0" applyFont="1" applyFill="1" applyBorder="1" applyAlignment="1">
      <alignment vertical="top" wrapText="1"/>
    </xf>
    <xf numFmtId="0" fontId="15" fillId="2" borderId="53" xfId="0" applyFont="1" applyFill="1" applyBorder="1"/>
    <xf numFmtId="0" fontId="16" fillId="2" borderId="90" xfId="0" applyFont="1" applyFill="1" applyBorder="1" applyAlignment="1">
      <alignment vertical="top" wrapText="1"/>
    </xf>
    <xf numFmtId="0" fontId="16" fillId="2" borderId="88" xfId="0" applyFont="1" applyFill="1" applyBorder="1" applyAlignment="1">
      <alignment vertical="top" wrapText="1"/>
    </xf>
    <xf numFmtId="2" fontId="24" fillId="2" borderId="88" xfId="0" applyNumberFormat="1" applyFont="1" applyFill="1" applyBorder="1" applyAlignment="1">
      <alignment vertical="top" wrapText="1"/>
    </xf>
    <xf numFmtId="0" fontId="24" fillId="2" borderId="88" xfId="0" applyFont="1" applyFill="1" applyBorder="1" applyAlignment="1">
      <alignment vertical="top" wrapText="1"/>
    </xf>
    <xf numFmtId="0" fontId="26" fillId="2" borderId="17" xfId="0" applyFont="1" applyFill="1" applyBorder="1" applyAlignment="1">
      <alignment vertical="top"/>
    </xf>
    <xf numFmtId="0" fontId="26" fillId="2" borderId="8" xfId="0" applyFont="1" applyFill="1" applyBorder="1" applyAlignment="1">
      <alignment vertical="top"/>
    </xf>
    <xf numFmtId="2" fontId="24" fillId="2" borderId="8" xfId="0" applyNumberFormat="1" applyFont="1" applyFill="1" applyBorder="1" applyAlignment="1">
      <alignment vertical="top"/>
    </xf>
    <xf numFmtId="2" fontId="24" fillId="2" borderId="12" xfId="0" applyNumberFormat="1" applyFont="1" applyFill="1" applyBorder="1" applyAlignment="1">
      <alignment vertical="top"/>
    </xf>
    <xf numFmtId="0" fontId="24" fillId="2" borderId="12" xfId="0" applyFont="1" applyFill="1" applyBorder="1" applyAlignment="1">
      <alignment vertical="top"/>
    </xf>
    <xf numFmtId="0" fontId="15" fillId="2" borderId="0" xfId="0" applyFont="1" applyFill="1" applyAlignment="1"/>
    <xf numFmtId="0" fontId="26" fillId="2" borderId="17" xfId="0" applyFont="1" applyFill="1" applyBorder="1" applyAlignment="1">
      <alignment vertical="top" wrapText="1"/>
    </xf>
    <xf numFmtId="0" fontId="26" fillId="2" borderId="8" xfId="0" applyFont="1" applyFill="1" applyBorder="1" applyAlignment="1">
      <alignment vertical="top" wrapText="1"/>
    </xf>
    <xf numFmtId="2" fontId="24" fillId="2" borderId="8" xfId="0" applyNumberFormat="1" applyFont="1" applyFill="1" applyBorder="1" applyAlignment="1">
      <alignment vertical="top" wrapText="1"/>
    </xf>
    <xf numFmtId="2" fontId="24" fillId="2" borderId="12" xfId="0" applyNumberFormat="1" applyFont="1" applyFill="1" applyBorder="1" applyAlignment="1">
      <alignment vertical="top" wrapText="1"/>
    </xf>
    <xf numFmtId="0" fontId="24" fillId="2" borderId="12" xfId="0" applyFont="1" applyFill="1" applyBorder="1" applyAlignment="1">
      <alignment vertical="top" wrapText="1"/>
    </xf>
    <xf numFmtId="0" fontId="24" fillId="2" borderId="11" xfId="0" applyFont="1" applyFill="1" applyBorder="1" applyAlignment="1">
      <alignment vertical="top" wrapText="1"/>
    </xf>
    <xf numFmtId="0" fontId="24" fillId="2" borderId="86" xfId="0" applyFont="1" applyFill="1" applyBorder="1" applyAlignment="1">
      <alignment vertical="top" wrapText="1"/>
    </xf>
    <xf numFmtId="0" fontId="16" fillId="2" borderId="7" xfId="0" applyFont="1" applyFill="1" applyBorder="1" applyAlignment="1">
      <alignment vertical="top" wrapText="1"/>
    </xf>
    <xf numFmtId="0" fontId="16" fillId="2" borderId="7" xfId="0" applyFont="1" applyFill="1" applyBorder="1" applyAlignment="1">
      <alignment horizontal="center" vertical="top" wrapText="1"/>
    </xf>
    <xf numFmtId="2" fontId="24" fillId="2" borderId="7" xfId="0" applyNumberFormat="1" applyFont="1" applyFill="1" applyBorder="1" applyAlignment="1">
      <alignment vertical="top" wrapText="1"/>
    </xf>
    <xf numFmtId="2" fontId="24" fillId="2" borderId="11" xfId="0" applyNumberFormat="1" applyFont="1" applyFill="1" applyBorder="1" applyAlignment="1">
      <alignment vertical="top" wrapText="1"/>
    </xf>
    <xf numFmtId="0" fontId="26" fillId="2" borderId="90" xfId="0" applyFont="1" applyFill="1" applyBorder="1" applyAlignment="1">
      <alignment vertical="top" wrapText="1"/>
    </xf>
    <xf numFmtId="0" fontId="26" fillId="2" borderId="87" xfId="0" applyFont="1" applyFill="1" applyBorder="1" applyAlignment="1">
      <alignment vertical="top" wrapText="1"/>
    </xf>
    <xf numFmtId="2" fontId="24" fillId="2" borderId="87" xfId="0" applyNumberFormat="1" applyFont="1" applyFill="1" applyBorder="1" applyAlignment="1">
      <alignment vertical="top" wrapText="1"/>
    </xf>
    <xf numFmtId="165" fontId="24" fillId="2" borderId="44" xfId="0" applyNumberFormat="1" applyFont="1" applyFill="1" applyBorder="1" applyAlignment="1">
      <alignment vertical="top" wrapText="1"/>
    </xf>
    <xf numFmtId="165" fontId="24" fillId="2" borderId="86" xfId="0" applyNumberFormat="1" applyFont="1" applyFill="1" applyBorder="1" applyAlignment="1">
      <alignment vertical="top" wrapText="1"/>
    </xf>
    <xf numFmtId="165" fontId="24" fillId="2" borderId="8" xfId="0" applyNumberFormat="1" applyFont="1" applyFill="1" applyBorder="1" applyAlignment="1">
      <alignment vertical="top" wrapText="1"/>
    </xf>
    <xf numFmtId="165" fontId="24" fillId="2" borderId="7" xfId="0" applyNumberFormat="1" applyFont="1" applyFill="1" applyBorder="1" applyAlignment="1">
      <alignment vertical="top" wrapText="1"/>
    </xf>
    <xf numFmtId="0" fontId="26" fillId="2" borderId="27" xfId="0" applyFont="1" applyFill="1" applyBorder="1" applyAlignment="1">
      <alignment vertical="top" wrapText="1"/>
    </xf>
    <xf numFmtId="0" fontId="0" fillId="2" borderId="45" xfId="0" applyFill="1" applyBorder="1"/>
    <xf numFmtId="0" fontId="0" fillId="2" borderId="44" xfId="0" applyFill="1" applyBorder="1"/>
    <xf numFmtId="2" fontId="36" fillId="2" borderId="86" xfId="0" applyNumberFormat="1" applyFont="1" applyFill="1" applyBorder="1"/>
    <xf numFmtId="165" fontId="36" fillId="2" borderId="86" xfId="0" applyNumberFormat="1" applyFont="1" applyFill="1" applyBorder="1"/>
    <xf numFmtId="0" fontId="36" fillId="2" borderId="86" xfId="0" applyFont="1" applyFill="1" applyBorder="1"/>
    <xf numFmtId="0" fontId="0" fillId="2" borderId="25" xfId="0" applyFill="1" applyBorder="1"/>
    <xf numFmtId="0" fontId="0" fillId="2" borderId="14" xfId="0" applyFill="1" applyBorder="1"/>
    <xf numFmtId="2" fontId="33" fillId="2" borderId="14" xfId="0" applyNumberFormat="1" applyFont="1" applyFill="1" applyBorder="1"/>
    <xf numFmtId="0" fontId="33" fillId="2" borderId="14" xfId="0" applyFont="1" applyFill="1" applyBorder="1"/>
    <xf numFmtId="0" fontId="33" fillId="2" borderId="86" xfId="0" applyFont="1" applyFill="1" applyBorder="1"/>
    <xf numFmtId="0" fontId="15" fillId="0" borderId="27" xfId="0" applyFont="1" applyBorder="1" applyAlignment="1"/>
    <xf numFmtId="0" fontId="15" fillId="0" borderId="24" xfId="0" applyFont="1" applyBorder="1" applyAlignment="1"/>
    <xf numFmtId="0" fontId="15" fillId="0" borderId="25" xfId="0" applyFont="1" applyBorder="1" applyAlignment="1"/>
    <xf numFmtId="0" fontId="15" fillId="0" borderId="29" xfId="0" applyFont="1" applyBorder="1" applyAlignment="1">
      <alignment wrapText="1"/>
    </xf>
    <xf numFmtId="0" fontId="15" fillId="0" borderId="31" xfId="0" applyFont="1" applyBorder="1" applyAlignment="1">
      <alignment wrapText="1"/>
    </xf>
    <xf numFmtId="0" fontId="15" fillId="0" borderId="30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0" fillId="0" borderId="5" xfId="0" applyBorder="1" applyAlignment="1"/>
    <xf numFmtId="0" fontId="0" fillId="0" borderId="40" xfId="0" applyBorder="1" applyAlignment="1"/>
    <xf numFmtId="0" fontId="15" fillId="0" borderId="19" xfId="0" applyFont="1" applyBorder="1" applyAlignment="1">
      <alignment wrapText="1"/>
    </xf>
    <xf numFmtId="0" fontId="0" fillId="0" borderId="18" xfId="0" applyBorder="1" applyAlignment="1"/>
    <xf numFmtId="0" fontId="0" fillId="0" borderId="17" xfId="0" applyBorder="1" applyAlignment="1"/>
    <xf numFmtId="0" fontId="15" fillId="0" borderId="20" xfId="0" applyFont="1" applyBorder="1" applyAlignment="1">
      <alignment wrapText="1"/>
    </xf>
    <xf numFmtId="0" fontId="0" fillId="0" borderId="21" xfId="0" applyBorder="1" applyAlignment="1"/>
    <xf numFmtId="0" fontId="0" fillId="0" borderId="22" xfId="0" applyBorder="1" applyAlignment="1"/>
    <xf numFmtId="0" fontId="0" fillId="0" borderId="31" xfId="0" applyBorder="1" applyAlignment="1"/>
    <xf numFmtId="0" fontId="0" fillId="0" borderId="30" xfId="0" applyBorder="1" applyAlignment="1"/>
    <xf numFmtId="0" fontId="15" fillId="0" borderId="23" xfId="0" applyFont="1" applyBorder="1" applyAlignment="1">
      <alignment wrapText="1"/>
    </xf>
    <xf numFmtId="0" fontId="0" fillId="0" borderId="10" xfId="0" applyBorder="1" applyAlignment="1"/>
    <xf numFmtId="0" fontId="0" fillId="0" borderId="24" xfId="0" applyBorder="1" applyAlignment="1"/>
    <xf numFmtId="0" fontId="0" fillId="0" borderId="11" xfId="0" applyBorder="1" applyAlignment="1"/>
    <xf numFmtId="0" fontId="0" fillId="0" borderId="26" xfId="0" applyBorder="1" applyAlignment="1"/>
    <xf numFmtId="0" fontId="0" fillId="0" borderId="12" xfId="0" applyBorder="1" applyAlignment="1"/>
    <xf numFmtId="0" fontId="24" fillId="0" borderId="32" xfId="0" applyFont="1" applyBorder="1" applyAlignment="1">
      <alignment vertical="top" wrapText="1"/>
    </xf>
    <xf numFmtId="0" fontId="24" fillId="0" borderId="9" xfId="0" applyFont="1" applyBorder="1" applyAlignment="1">
      <alignment vertical="top" wrapText="1"/>
    </xf>
    <xf numFmtId="0" fontId="15" fillId="0" borderId="18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15" fillId="0" borderId="34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15" fillId="0" borderId="38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5" fillId="0" borderId="36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6" fillId="0" borderId="32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16" fillId="0" borderId="29" xfId="0" applyFont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31" xfId="0" applyFont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5" fillId="0" borderId="26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6" fillId="0" borderId="2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23" fillId="0" borderId="34" xfId="0" applyFont="1" applyBorder="1" applyAlignment="1">
      <alignment vertical="top" wrapText="1"/>
    </xf>
    <xf numFmtId="0" fontId="25" fillId="0" borderId="35" xfId="0" applyFont="1" applyBorder="1"/>
    <xf numFmtId="0" fontId="15" fillId="0" borderId="27" xfId="0" applyFont="1" applyBorder="1" applyAlignment="1">
      <alignment vertical="top" wrapText="1"/>
    </xf>
    <xf numFmtId="0" fontId="15" fillId="0" borderId="46" xfId="0" applyFont="1" applyBorder="1" applyAlignment="1">
      <alignment vertical="top" wrapText="1"/>
    </xf>
    <xf numFmtId="0" fontId="15" fillId="0" borderId="28" xfId="0" applyFont="1" applyBorder="1" applyAlignment="1">
      <alignment vertical="top" wrapText="1"/>
    </xf>
    <xf numFmtId="0" fontId="15" fillId="0" borderId="24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6" fillId="0" borderId="51" xfId="0" applyFont="1" applyBorder="1" applyAlignment="1">
      <alignment vertical="top" wrapText="1"/>
    </xf>
    <xf numFmtId="0" fontId="16" fillId="0" borderId="52" xfId="0" applyFont="1" applyBorder="1" applyAlignment="1">
      <alignment vertical="top" wrapText="1"/>
    </xf>
    <xf numFmtId="0" fontId="16" fillId="0" borderId="54" xfId="0" applyFont="1" applyBorder="1" applyAlignment="1">
      <alignment vertical="top" wrapText="1"/>
    </xf>
    <xf numFmtId="0" fontId="16" fillId="0" borderId="59" xfId="0" applyFont="1" applyBorder="1" applyAlignment="1">
      <alignment vertical="top" wrapText="1"/>
    </xf>
    <xf numFmtId="0" fontId="16" fillId="0" borderId="60" xfId="0" applyFont="1" applyBorder="1" applyAlignment="1">
      <alignment vertical="top" wrapText="1"/>
    </xf>
    <xf numFmtId="0" fontId="15" fillId="0" borderId="26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59" xfId="0" applyFont="1" applyBorder="1" applyAlignment="1">
      <alignment vertical="top" wrapText="1"/>
    </xf>
    <xf numFmtId="0" fontId="15" fillId="0" borderId="58" xfId="0" applyFont="1" applyBorder="1" applyAlignment="1">
      <alignment vertical="top" wrapText="1"/>
    </xf>
    <xf numFmtId="0" fontId="15" fillId="0" borderId="19" xfId="0" applyFont="1" applyBorder="1" applyAlignment="1">
      <alignment vertical="top" textRotation="90" wrapText="1"/>
    </xf>
    <xf numFmtId="0" fontId="15" fillId="0" borderId="18" xfId="0" applyFont="1" applyBorder="1" applyAlignment="1">
      <alignment vertical="top" textRotation="90" wrapText="1"/>
    </xf>
    <xf numFmtId="0" fontId="15" fillId="0" borderId="17" xfId="0" applyFont="1" applyBorder="1" applyAlignment="1">
      <alignment vertical="top" textRotation="90" wrapText="1"/>
    </xf>
    <xf numFmtId="0" fontId="15" fillId="0" borderId="20" xfId="0" applyFont="1" applyBorder="1" applyAlignment="1">
      <alignment vertical="top" textRotation="90" wrapText="1"/>
    </xf>
    <xf numFmtId="0" fontId="15" fillId="0" borderId="21" xfId="0" applyFont="1" applyBorder="1" applyAlignment="1">
      <alignment vertical="top" textRotation="90" wrapText="1"/>
    </xf>
    <xf numFmtId="0" fontId="15" fillId="0" borderId="22" xfId="0" applyFont="1" applyBorder="1" applyAlignment="1">
      <alignment vertical="top" textRotation="90" wrapText="1"/>
    </xf>
    <xf numFmtId="0" fontId="15" fillId="0" borderId="23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29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0" fontId="26" fillId="0" borderId="32" xfId="0" applyFont="1" applyBorder="1" applyAlignment="1">
      <alignment vertical="top" wrapText="1"/>
    </xf>
    <xf numFmtId="0" fontId="26" fillId="0" borderId="9" xfId="0" applyFont="1" applyBorder="1" applyAlignment="1">
      <alignment vertical="top" wrapText="1"/>
    </xf>
    <xf numFmtId="0" fontId="15" fillId="0" borderId="42" xfId="0" applyFont="1" applyBorder="1" applyAlignment="1">
      <alignment wrapText="1"/>
    </xf>
    <xf numFmtId="0" fontId="15" fillId="0" borderId="16" xfId="0" applyFont="1" applyBorder="1" applyAlignment="1">
      <alignment vertical="top" wrapText="1"/>
    </xf>
    <xf numFmtId="0" fontId="15" fillId="0" borderId="29" xfId="0" applyFont="1" applyBorder="1" applyAlignment="1"/>
    <xf numFmtId="0" fontId="15" fillId="0" borderId="4" xfId="0" applyFont="1" applyBorder="1" applyAlignment="1"/>
    <xf numFmtId="0" fontId="26" fillId="0" borderId="19" xfId="0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24" fillId="0" borderId="29" xfId="0" applyFont="1" applyBorder="1" applyAlignment="1">
      <alignment vertical="top" wrapText="1"/>
    </xf>
    <xf numFmtId="0" fontId="24" fillId="0" borderId="30" xfId="0" applyFont="1" applyBorder="1" applyAlignment="1">
      <alignment vertical="top" wrapText="1"/>
    </xf>
    <xf numFmtId="0" fontId="26" fillId="0" borderId="23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6" fillId="0" borderId="26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33" xfId="0" applyFont="1" applyBorder="1" applyAlignment="1">
      <alignment vertical="top" wrapText="1"/>
    </xf>
    <xf numFmtId="0" fontId="15" fillId="0" borderId="97" xfId="0" applyFont="1" applyBorder="1" applyAlignment="1">
      <alignment vertical="top" wrapText="1"/>
    </xf>
    <xf numFmtId="0" fontId="15" fillId="0" borderId="32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15" fillId="0" borderId="19" xfId="0" applyFont="1" applyBorder="1" applyAlignment="1"/>
    <xf numFmtId="0" fontId="15" fillId="0" borderId="18" xfId="0" applyFont="1" applyBorder="1" applyAlignment="1"/>
    <xf numFmtId="0" fontId="15" fillId="0" borderId="17" xfId="0" applyFont="1" applyBorder="1" applyAlignment="1"/>
    <xf numFmtId="0" fontId="15" fillId="0" borderId="20" xfId="0" applyFont="1" applyBorder="1" applyAlignment="1"/>
    <xf numFmtId="0" fontId="23" fillId="0" borderId="26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16" fillId="0" borderId="33" xfId="0" applyFont="1" applyBorder="1" applyAlignment="1">
      <alignment vertical="top" wrapText="1"/>
    </xf>
    <xf numFmtId="0" fontId="15" fillId="0" borderId="45" xfId="0" applyFont="1" applyBorder="1" applyAlignment="1">
      <alignment vertical="top" wrapText="1"/>
    </xf>
    <xf numFmtId="0" fontId="15" fillId="0" borderId="43" xfId="0" applyFont="1" applyBorder="1" applyAlignment="1">
      <alignment vertical="top" wrapText="1"/>
    </xf>
    <xf numFmtId="0" fontId="15" fillId="0" borderId="80" xfId="0" applyFont="1" applyBorder="1" applyAlignment="1">
      <alignment wrapText="1"/>
    </xf>
    <xf numFmtId="0" fontId="15" fillId="0" borderId="70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5" fillId="0" borderId="41" xfId="0" applyFont="1" applyBorder="1" applyAlignment="1"/>
    <xf numFmtId="0" fontId="0" fillId="0" borderId="42" xfId="0" applyBorder="1" applyAlignment="1"/>
    <xf numFmtId="0" fontId="0" fillId="0" borderId="17" xfId="0" applyBorder="1" applyAlignment="1">
      <alignment vertical="top" wrapText="1"/>
    </xf>
    <xf numFmtId="0" fontId="16" fillId="0" borderId="34" xfId="0" applyFont="1" applyBorder="1" applyAlignment="1">
      <alignment vertical="top" wrapText="1"/>
    </xf>
    <xf numFmtId="0" fontId="16" fillId="0" borderId="38" xfId="0" applyFont="1" applyBorder="1" applyAlignment="1">
      <alignment vertical="top" wrapText="1"/>
    </xf>
    <xf numFmtId="0" fontId="16" fillId="0" borderId="36" xfId="0" applyFont="1" applyBorder="1" applyAlignment="1">
      <alignment vertical="top" wrapText="1"/>
    </xf>
    <xf numFmtId="165" fontId="15" fillId="0" borderId="19" xfId="0" applyNumberFormat="1" applyFont="1" applyBorder="1" applyAlignment="1">
      <alignment wrapText="1"/>
    </xf>
    <xf numFmtId="165" fontId="15" fillId="0" borderId="17" xfId="0" applyNumberFormat="1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19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5" fillId="0" borderId="5" xfId="0" applyFont="1" applyBorder="1" applyAlignment="1">
      <alignment wrapText="1"/>
    </xf>
    <xf numFmtId="0" fontId="15" fillId="0" borderId="40" xfId="0" applyFont="1" applyBorder="1" applyAlignment="1">
      <alignment wrapText="1"/>
    </xf>
    <xf numFmtId="165" fontId="16" fillId="0" borderId="20" xfId="0" applyNumberFormat="1" applyFont="1" applyBorder="1" applyAlignment="1">
      <alignment wrapText="1"/>
    </xf>
    <xf numFmtId="165" fontId="16" fillId="0" borderId="22" xfId="0" applyNumberFormat="1" applyFont="1" applyBorder="1" applyAlignment="1">
      <alignment wrapText="1"/>
    </xf>
    <xf numFmtId="165" fontId="16" fillId="0" borderId="29" xfId="0" applyNumberFormat="1" applyFont="1" applyBorder="1" applyAlignment="1">
      <alignment wrapText="1"/>
    </xf>
    <xf numFmtId="165" fontId="16" fillId="0" borderId="30" xfId="0" applyNumberFormat="1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0" xfId="0" applyBorder="1" applyAlignment="1">
      <alignment wrapText="1"/>
    </xf>
    <xf numFmtId="0" fontId="30" fillId="0" borderId="34" xfId="0" applyFont="1" applyBorder="1" applyAlignment="1">
      <alignment vertical="top" wrapText="1"/>
    </xf>
    <xf numFmtId="0" fontId="30" fillId="0" borderId="13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18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16" fillId="0" borderId="35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16" fillId="0" borderId="26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6" fillId="0" borderId="34" xfId="0" applyFont="1" applyBorder="1" applyAlignment="1">
      <alignment wrapText="1"/>
    </xf>
    <xf numFmtId="0" fontId="16" fillId="0" borderId="38" xfId="0" applyFont="1" applyBorder="1" applyAlignment="1">
      <alignment wrapText="1"/>
    </xf>
    <xf numFmtId="0" fontId="16" fillId="0" borderId="36" xfId="0" applyFont="1" applyBorder="1" applyAlignment="1">
      <alignment wrapText="1"/>
    </xf>
    <xf numFmtId="0" fontId="15" fillId="0" borderId="52" xfId="0" applyFont="1" applyBorder="1" applyAlignment="1">
      <alignment wrapText="1"/>
    </xf>
    <xf numFmtId="0" fontId="15" fillId="0" borderId="54" xfId="0" applyFont="1" applyBorder="1" applyAlignment="1">
      <alignment wrapText="1"/>
    </xf>
    <xf numFmtId="0" fontId="0" fillId="0" borderId="60" xfId="0" applyBorder="1" applyAlignment="1">
      <alignment wrapText="1"/>
    </xf>
    <xf numFmtId="0" fontId="16" fillId="0" borderId="29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16" fillId="0" borderId="30" xfId="0" applyFont="1" applyBorder="1" applyAlignment="1">
      <alignment wrapText="1"/>
    </xf>
    <xf numFmtId="0" fontId="16" fillId="0" borderId="39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165" fontId="16" fillId="0" borderId="23" xfId="0" applyNumberFormat="1" applyFont="1" applyBorder="1" applyAlignment="1">
      <alignment wrapText="1"/>
    </xf>
    <xf numFmtId="165" fontId="16" fillId="0" borderId="13" xfId="0" applyNumberFormat="1" applyFont="1" applyBorder="1" applyAlignment="1">
      <alignment wrapText="1"/>
    </xf>
    <xf numFmtId="165" fontId="16" fillId="0" borderId="26" xfId="0" applyNumberFormat="1" applyFont="1" applyBorder="1" applyAlignment="1">
      <alignment wrapText="1"/>
    </xf>
    <xf numFmtId="165" fontId="16" fillId="0" borderId="16" xfId="0" applyNumberFormat="1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6" fillId="0" borderId="49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12" xfId="0" applyBorder="1" applyAlignment="1">
      <alignment wrapText="1"/>
    </xf>
    <xf numFmtId="0" fontId="15" fillId="0" borderId="99" xfId="0" applyFont="1" applyBorder="1" applyAlignment="1">
      <alignment wrapText="1"/>
    </xf>
    <xf numFmtId="0" fontId="0" fillId="0" borderId="100" xfId="0" applyBorder="1" applyAlignment="1">
      <alignment wrapText="1"/>
    </xf>
    <xf numFmtId="0" fontId="16" fillId="0" borderId="11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24" fillId="0" borderId="98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24" fillId="0" borderId="23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26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15" fillId="0" borderId="13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165" fontId="15" fillId="0" borderId="98" xfId="0" applyNumberFormat="1" applyFont="1" applyBorder="1" applyAlignment="1">
      <alignment wrapText="1"/>
    </xf>
    <xf numFmtId="165" fontId="15" fillId="0" borderId="3" xfId="0" applyNumberFormat="1" applyFont="1" applyBorder="1" applyAlignment="1">
      <alignment wrapText="1"/>
    </xf>
    <xf numFmtId="2" fontId="24" fillId="0" borderId="20" xfId="0" applyNumberFormat="1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2" fontId="24" fillId="0" borderId="32" xfId="0" applyNumberFormat="1" applyFont="1" applyBorder="1" applyAlignment="1">
      <alignment vertical="top" wrapText="1"/>
    </xf>
    <xf numFmtId="2" fontId="24" fillId="0" borderId="9" xfId="0" applyNumberFormat="1" applyFont="1" applyBorder="1" applyAlignment="1">
      <alignment vertical="top" wrapText="1"/>
    </xf>
    <xf numFmtId="2" fontId="24" fillId="0" borderId="33" xfId="0" applyNumberFormat="1" applyFont="1" applyBorder="1" applyAlignment="1">
      <alignment vertical="top" wrapText="1"/>
    </xf>
    <xf numFmtId="0" fontId="23" fillId="0" borderId="32" xfId="0" applyFont="1" applyBorder="1" applyAlignment="1">
      <alignment vertical="top" wrapText="1"/>
    </xf>
    <xf numFmtId="0" fontId="23" fillId="0" borderId="9" xfId="0" applyFont="1" applyBorder="1" applyAlignment="1">
      <alignment vertical="top" wrapText="1"/>
    </xf>
    <xf numFmtId="0" fontId="23" fillId="0" borderId="33" xfId="0" applyFont="1" applyBorder="1" applyAlignment="1">
      <alignment vertical="top" wrapText="1"/>
    </xf>
    <xf numFmtId="0" fontId="0" fillId="0" borderId="40" xfId="0" applyBorder="1" applyAlignment="1">
      <alignment wrapText="1"/>
    </xf>
    <xf numFmtId="0" fontId="24" fillId="0" borderId="41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0" fillId="0" borderId="44" xfId="0" applyBorder="1" applyAlignment="1"/>
    <xf numFmtId="0" fontId="0" fillId="0" borderId="28" xfId="0" applyBorder="1" applyAlignment="1"/>
    <xf numFmtId="0" fontId="0" fillId="0" borderId="25" xfId="0" applyBorder="1" applyAlignment="1"/>
    <xf numFmtId="0" fontId="0" fillId="0" borderId="15" xfId="0" applyBorder="1" applyAlignment="1"/>
    <xf numFmtId="0" fontId="23" fillId="0" borderId="27" xfId="0" applyFont="1" applyBorder="1" applyAlignment="1">
      <alignment vertical="top" wrapText="1"/>
    </xf>
    <xf numFmtId="0" fontId="23" fillId="0" borderId="28" xfId="0" applyFont="1" applyBorder="1" applyAlignment="1">
      <alignment vertical="top" wrapText="1"/>
    </xf>
    <xf numFmtId="0" fontId="15" fillId="0" borderId="31" xfId="0" applyFont="1" applyBorder="1" applyAlignment="1"/>
    <xf numFmtId="0" fontId="15" fillId="0" borderId="42" xfId="0" applyFont="1" applyBorder="1" applyAlignment="1"/>
    <xf numFmtId="0" fontId="23" fillId="0" borderId="24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3" fillId="0" borderId="68" xfId="0" applyFont="1" applyBorder="1" applyAlignment="1">
      <alignment vertical="top" wrapText="1"/>
    </xf>
    <xf numFmtId="0" fontId="23" fillId="0" borderId="69" xfId="0" applyFont="1" applyBorder="1" applyAlignment="1">
      <alignment vertical="top" wrapText="1"/>
    </xf>
    <xf numFmtId="0" fontId="15" fillId="0" borderId="41" xfId="0" applyFont="1" applyBorder="1" applyAlignment="1">
      <alignment wrapText="1"/>
    </xf>
    <xf numFmtId="0" fontId="15" fillId="0" borderId="51" xfId="0" applyFont="1" applyBorder="1" applyAlignment="1">
      <alignment vertical="top" wrapText="1"/>
    </xf>
    <xf numFmtId="0" fontId="15" fillId="0" borderId="50" xfId="0" applyFont="1" applyBorder="1" applyAlignment="1">
      <alignment vertical="top" wrapText="1"/>
    </xf>
    <xf numFmtId="0" fontId="23" fillId="0" borderId="46" xfId="0" applyFont="1" applyBorder="1" applyAlignment="1">
      <alignment vertical="top" wrapText="1"/>
    </xf>
    <xf numFmtId="0" fontId="16" fillId="0" borderId="45" xfId="0" applyFont="1" applyBorder="1" applyAlignment="1">
      <alignment vertical="top" wrapText="1"/>
    </xf>
    <xf numFmtId="0" fontId="16" fillId="0" borderId="43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126" xfId="0" applyFont="1" applyBorder="1" applyAlignment="1">
      <alignment vertical="top" wrapText="1"/>
    </xf>
    <xf numFmtId="0" fontId="21" fillId="0" borderId="34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6" fillId="0" borderId="45" xfId="0" applyFont="1" applyBorder="1" applyAlignment="1">
      <alignment vertical="top" wrapText="1"/>
    </xf>
    <xf numFmtId="0" fontId="26" fillId="0" borderId="44" xfId="0" applyFont="1" applyBorder="1" applyAlignment="1">
      <alignment vertical="top" wrapText="1"/>
    </xf>
    <xf numFmtId="0" fontId="15" fillId="0" borderId="44" xfId="0" applyFont="1" applyBorder="1" applyAlignment="1"/>
    <xf numFmtId="0" fontId="15" fillId="0" borderId="43" xfId="0" applyFont="1" applyBorder="1" applyAlignment="1"/>
    <xf numFmtId="0" fontId="23" fillId="0" borderId="38" xfId="0" applyFont="1" applyBorder="1" applyAlignment="1">
      <alignment vertical="top" wrapText="1"/>
    </xf>
    <xf numFmtId="0" fontId="15" fillId="0" borderId="35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30" fillId="0" borderId="38" xfId="0" applyFont="1" applyBorder="1" applyAlignment="1">
      <alignment vertical="top" wrapText="1"/>
    </xf>
    <xf numFmtId="0" fontId="0" fillId="0" borderId="0" xfId="0" applyAlignment="1"/>
    <xf numFmtId="0" fontId="16" fillId="0" borderId="0" xfId="0" applyFont="1" applyBorder="1" applyAlignment="1">
      <alignment vertical="top" wrapText="1"/>
    </xf>
    <xf numFmtId="0" fontId="23" fillId="0" borderId="45" xfId="0" applyFont="1" applyBorder="1" applyAlignment="1">
      <alignment vertical="top" wrapText="1"/>
    </xf>
    <xf numFmtId="0" fontId="23" fillId="0" borderId="44" xfId="0" applyFont="1" applyBorder="1" applyAlignment="1">
      <alignment vertical="top" wrapText="1"/>
    </xf>
    <xf numFmtId="0" fontId="15" fillId="0" borderId="53" xfId="0" applyFont="1" applyBorder="1" applyAlignment="1">
      <alignment vertical="top" wrapText="1"/>
    </xf>
    <xf numFmtId="0" fontId="15" fillId="0" borderId="30" xfId="0" applyFont="1" applyBorder="1" applyAlignment="1"/>
    <xf numFmtId="0" fontId="15" fillId="0" borderId="19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0" fontId="15" fillId="0" borderId="20" xfId="0" applyFont="1" applyBorder="1" applyAlignment="1">
      <alignment vertical="top"/>
    </xf>
    <xf numFmtId="0" fontId="15" fillId="0" borderId="22" xfId="0" applyFont="1" applyBorder="1" applyAlignment="1">
      <alignment vertical="top"/>
    </xf>
    <xf numFmtId="0" fontId="15" fillId="0" borderId="21" xfId="0" applyFont="1" applyBorder="1" applyAlignment="1"/>
    <xf numFmtId="0" fontId="15" fillId="0" borderId="22" xfId="0" applyFont="1" applyBorder="1" applyAlignment="1"/>
    <xf numFmtId="0" fontId="15" fillId="0" borderId="29" xfId="0" applyFont="1" applyBorder="1" applyAlignment="1">
      <alignment vertical="top"/>
    </xf>
    <xf numFmtId="0" fontId="15" fillId="0" borderId="30" xfId="0" applyFont="1" applyBorder="1" applyAlignment="1">
      <alignment vertical="top"/>
    </xf>
    <xf numFmtId="0" fontId="29" fillId="0" borderId="23" xfId="0" applyFont="1" applyBorder="1" applyAlignment="1">
      <alignment wrapText="1"/>
    </xf>
    <xf numFmtId="0" fontId="29" fillId="0" borderId="24" xfId="0" applyFont="1" applyBorder="1" applyAlignment="1">
      <alignment wrapText="1"/>
    </xf>
    <xf numFmtId="0" fontId="29" fillId="0" borderId="26" xfId="0" applyFont="1" applyBorder="1" applyAlignment="1">
      <alignment wrapText="1"/>
    </xf>
    <xf numFmtId="0" fontId="15" fillId="0" borderId="112" xfId="0" applyFont="1" applyBorder="1" applyAlignment="1">
      <alignment wrapText="1"/>
    </xf>
    <xf numFmtId="0" fontId="15" fillId="0" borderId="56" xfId="0" applyFont="1" applyBorder="1" applyAlignment="1">
      <alignment wrapText="1"/>
    </xf>
    <xf numFmtId="0" fontId="15" fillId="0" borderId="114" xfId="0" applyFont="1" applyBorder="1" applyAlignment="1">
      <alignment wrapText="1"/>
    </xf>
    <xf numFmtId="0" fontId="15" fillId="0" borderId="18" xfId="0" applyFont="1" applyBorder="1" applyAlignment="1">
      <alignment vertical="top" wrapText="1"/>
    </xf>
    <xf numFmtId="0" fontId="15" fillId="0" borderId="80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5" fillId="0" borderId="113" xfId="0" applyFont="1" applyBorder="1" applyAlignment="1">
      <alignment wrapText="1"/>
    </xf>
    <xf numFmtId="0" fontId="15" fillId="0" borderId="110" xfId="0" applyFont="1" applyBorder="1" applyAlignment="1">
      <alignment wrapText="1"/>
    </xf>
    <xf numFmtId="0" fontId="15" fillId="0" borderId="111" xfId="0" applyFont="1" applyBorder="1" applyAlignment="1">
      <alignment wrapText="1"/>
    </xf>
    <xf numFmtId="0" fontId="15" fillId="0" borderId="22" xfId="0" applyFont="1" applyBorder="1" applyAlignment="1">
      <alignment vertical="top" wrapText="1"/>
    </xf>
    <xf numFmtId="0" fontId="0" fillId="0" borderId="80" xfId="0" applyBorder="1" applyAlignment="1">
      <alignment vertical="top" wrapText="1"/>
    </xf>
    <xf numFmtId="0" fontId="16" fillId="0" borderId="19" xfId="0" applyFont="1" applyBorder="1" applyAlignment="1">
      <alignment horizontal="left" vertical="top" wrapText="1"/>
    </xf>
    <xf numFmtId="0" fontId="0" fillId="0" borderId="80" xfId="0" applyFont="1" applyBorder="1" applyAlignment="1">
      <alignment vertical="top" wrapText="1"/>
    </xf>
    <xf numFmtId="0" fontId="16" fillId="0" borderId="19" xfId="0" applyFont="1" applyBorder="1" applyAlignment="1">
      <alignment horizontal="center" wrapText="1"/>
    </xf>
    <xf numFmtId="0" fontId="15" fillId="0" borderId="80" xfId="0" applyFont="1" applyBorder="1" applyAlignment="1">
      <alignment horizontal="center" wrapText="1"/>
    </xf>
    <xf numFmtId="0" fontId="15" fillId="0" borderId="104" xfId="0" applyFont="1" applyBorder="1" applyAlignment="1">
      <alignment wrapText="1"/>
    </xf>
    <xf numFmtId="0" fontId="15" fillId="0" borderId="101" xfId="0" applyFont="1" applyBorder="1" applyAlignment="1">
      <alignment wrapText="1"/>
    </xf>
    <xf numFmtId="0" fontId="0" fillId="0" borderId="102" xfId="0" applyBorder="1" applyAlignment="1">
      <alignment wrapText="1"/>
    </xf>
    <xf numFmtId="0" fontId="29" fillId="0" borderId="29" xfId="0" applyFont="1" applyBorder="1" applyAlignment="1">
      <alignment wrapText="1"/>
    </xf>
    <xf numFmtId="0" fontId="29" fillId="0" borderId="31" xfId="0" applyFont="1" applyBorder="1" applyAlignment="1">
      <alignment wrapText="1"/>
    </xf>
    <xf numFmtId="0" fontId="29" fillId="0" borderId="30" xfId="0" applyFont="1" applyBorder="1" applyAlignment="1">
      <alignment wrapText="1"/>
    </xf>
    <xf numFmtId="0" fontId="15" fillId="0" borderId="71" xfId="0" applyFont="1" applyBorder="1" applyAlignment="1">
      <alignment wrapText="1"/>
    </xf>
    <xf numFmtId="0" fontId="0" fillId="0" borderId="31" xfId="0" applyBorder="1" applyAlignment="1">
      <alignment wrapText="1"/>
    </xf>
    <xf numFmtId="0" fontId="16" fillId="0" borderId="71" xfId="0" applyFont="1" applyBorder="1" applyAlignment="1">
      <alignment wrapText="1"/>
    </xf>
    <xf numFmtId="0" fontId="16" fillId="0" borderId="85" xfId="0" applyFont="1" applyBorder="1" applyAlignment="1">
      <alignment wrapText="1"/>
    </xf>
    <xf numFmtId="0" fontId="16" fillId="0" borderId="18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5" fillId="0" borderId="66" xfId="0" applyFont="1" applyBorder="1" applyAlignment="1">
      <alignment wrapText="1"/>
    </xf>
    <xf numFmtId="0" fontId="15" fillId="0" borderId="105" xfId="0" applyFont="1" applyBorder="1" applyAlignment="1">
      <alignment wrapText="1"/>
    </xf>
    <xf numFmtId="0" fontId="15" fillId="0" borderId="81" xfId="0" applyFont="1" applyBorder="1" applyAlignment="1">
      <alignment wrapText="1"/>
    </xf>
    <xf numFmtId="0" fontId="15" fillId="0" borderId="83" xfId="0" applyFont="1" applyBorder="1" applyAlignment="1">
      <alignment wrapText="1"/>
    </xf>
    <xf numFmtId="0" fontId="15" fillId="0" borderId="82" xfId="0" applyFont="1" applyBorder="1" applyAlignment="1">
      <alignment wrapText="1"/>
    </xf>
    <xf numFmtId="0" fontId="15" fillId="0" borderId="84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15" fillId="0" borderId="119" xfId="0" applyFont="1" applyBorder="1" applyAlignment="1">
      <alignment wrapText="1"/>
    </xf>
    <xf numFmtId="0" fontId="15" fillId="0" borderId="48" xfId="0" applyFont="1" applyBorder="1" applyAlignment="1">
      <alignment wrapText="1"/>
    </xf>
    <xf numFmtId="0" fontId="16" fillId="0" borderId="119" xfId="0" applyFont="1" applyBorder="1" applyAlignment="1">
      <alignment wrapText="1"/>
    </xf>
    <xf numFmtId="0" fontId="16" fillId="0" borderId="48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165" fontId="16" fillId="0" borderId="27" xfId="0" applyNumberFormat="1" applyFont="1" applyBorder="1" applyAlignment="1">
      <alignment wrapText="1"/>
    </xf>
    <xf numFmtId="165" fontId="16" fillId="0" borderId="28" xfId="0" applyNumberFormat="1" applyFont="1" applyBorder="1" applyAlignment="1">
      <alignment wrapText="1"/>
    </xf>
    <xf numFmtId="165" fontId="16" fillId="0" borderId="24" xfId="0" applyNumberFormat="1" applyFont="1" applyBorder="1" applyAlignment="1">
      <alignment wrapText="1"/>
    </xf>
    <xf numFmtId="165" fontId="16" fillId="0" borderId="11" xfId="0" applyNumberFormat="1" applyFont="1" applyBorder="1" applyAlignment="1">
      <alignment wrapText="1"/>
    </xf>
    <xf numFmtId="0" fontId="15" fillId="0" borderId="51" xfId="0" applyFont="1" applyBorder="1" applyAlignment="1">
      <alignment wrapText="1"/>
    </xf>
    <xf numFmtId="0" fontId="15" fillId="0" borderId="50" xfId="0" applyFont="1" applyBorder="1" applyAlignment="1">
      <alignment wrapText="1"/>
    </xf>
    <xf numFmtId="0" fontId="15" fillId="0" borderId="58" xfId="0" applyFont="1" applyBorder="1" applyAlignment="1">
      <alignment wrapText="1"/>
    </xf>
    <xf numFmtId="0" fontId="15" fillId="0" borderId="47" xfId="0" applyFont="1" applyBorder="1" applyAlignment="1">
      <alignment wrapText="1"/>
    </xf>
    <xf numFmtId="0" fontId="26" fillId="0" borderId="19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75" xfId="0" applyFont="1" applyBorder="1" applyAlignment="1">
      <alignment vertical="top" wrapText="1"/>
    </xf>
    <xf numFmtId="0" fontId="24" fillId="0" borderId="77" xfId="0" applyFont="1" applyBorder="1" applyAlignment="1">
      <alignment vertical="top" wrapText="1"/>
    </xf>
    <xf numFmtId="0" fontId="24" fillId="0" borderId="99" xfId="0" applyFont="1" applyBorder="1" applyAlignment="1">
      <alignment vertical="top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98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28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62" xfId="0" applyFont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0" fontId="0" fillId="0" borderId="17" xfId="0" applyFont="1" applyBorder="1" applyAlignment="1">
      <alignment horizontal="right" wrapText="1"/>
    </xf>
    <xf numFmtId="0" fontId="20" fillId="0" borderId="41" xfId="0" applyFont="1" applyBorder="1" applyAlignment="1">
      <alignment vertical="top" wrapText="1"/>
    </xf>
    <xf numFmtId="0" fontId="20" fillId="0" borderId="42" xfId="0" applyFont="1" applyBorder="1" applyAlignment="1">
      <alignment vertical="top" wrapText="1"/>
    </xf>
    <xf numFmtId="0" fontId="20" fillId="0" borderId="41" xfId="0" applyFont="1" applyBorder="1" applyAlignment="1">
      <alignment horizontal="center" vertical="top" wrapText="1"/>
    </xf>
    <xf numFmtId="0" fontId="20" fillId="0" borderId="42" xfId="0" applyFont="1" applyBorder="1" applyAlignment="1">
      <alignment horizontal="center" vertical="top" wrapText="1"/>
    </xf>
    <xf numFmtId="0" fontId="20" fillId="0" borderId="45" xfId="0" applyFont="1" applyBorder="1" applyAlignment="1">
      <alignment vertical="top" wrapText="1"/>
    </xf>
    <xf numFmtId="0" fontId="20" fillId="0" borderId="44" xfId="0" applyFont="1" applyBorder="1" applyAlignment="1">
      <alignment vertical="top" wrapText="1"/>
    </xf>
    <xf numFmtId="0" fontId="20" fillId="0" borderId="43" xfId="0" applyFont="1" applyBorder="1" applyAlignment="1">
      <alignment vertical="top" wrapText="1"/>
    </xf>
    <xf numFmtId="0" fontId="20" fillId="0" borderId="24" xfId="0" applyFont="1" applyBorder="1" applyAlignment="1">
      <alignment wrapText="1"/>
    </xf>
    <xf numFmtId="0" fontId="20" fillId="0" borderId="0" xfId="0" applyFont="1" applyAlignment="1">
      <alignment wrapText="1"/>
    </xf>
    <xf numFmtId="0" fontId="20" fillId="0" borderId="25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0" fillId="0" borderId="46" xfId="0" applyFont="1" applyBorder="1" applyAlignment="1">
      <alignment wrapText="1"/>
    </xf>
    <xf numFmtId="0" fontId="15" fillId="0" borderId="35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5" fillId="0" borderId="38" xfId="0" applyFont="1" applyBorder="1" applyAlignment="1">
      <alignment horizontal="right" vertical="top" wrapText="1"/>
    </xf>
    <xf numFmtId="0" fontId="15" fillId="0" borderId="0" xfId="0" applyFont="1" applyAlignment="1">
      <alignment horizontal="right" vertical="top" wrapText="1"/>
    </xf>
    <xf numFmtId="0" fontId="15" fillId="0" borderId="7" xfId="0" applyFont="1" applyBorder="1" applyAlignment="1">
      <alignment horizontal="right" vertical="top" wrapText="1"/>
    </xf>
    <xf numFmtId="0" fontId="8" fillId="0" borderId="29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8" fillId="0" borderId="36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21" fillId="0" borderId="35" xfId="0" applyFont="1" applyBorder="1" applyAlignment="1">
      <alignment vertical="top" wrapText="1"/>
    </xf>
    <xf numFmtId="0" fontId="16" fillId="0" borderId="34" xfId="0" applyFont="1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0" fontId="14" fillId="0" borderId="3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5" fillId="0" borderId="40" xfId="0" applyFont="1" applyBorder="1" applyAlignment="1">
      <alignment vertical="top" wrapText="1"/>
    </xf>
    <xf numFmtId="0" fontId="15" fillId="0" borderId="36" xfId="0" applyFont="1" applyBorder="1" applyAlignment="1">
      <alignment horizontal="right" vertical="top" wrapText="1"/>
    </xf>
    <xf numFmtId="0" fontId="15" fillId="0" borderId="8" xfId="0" applyFont="1" applyBorder="1" applyAlignment="1">
      <alignment horizontal="right" vertical="top" wrapText="1"/>
    </xf>
    <xf numFmtId="0" fontId="16" fillId="0" borderId="4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6" fillId="0" borderId="40" xfId="0" applyFont="1" applyBorder="1" applyAlignment="1">
      <alignment vertical="top" wrapText="1"/>
    </xf>
    <xf numFmtId="0" fontId="16" fillId="0" borderId="13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right" vertical="top" wrapText="1"/>
    </xf>
    <xf numFmtId="0" fontId="16" fillId="0" borderId="37" xfId="0" applyFont="1" applyBorder="1" applyAlignment="1">
      <alignment vertical="top" wrapText="1"/>
    </xf>
    <xf numFmtId="0" fontId="16" fillId="0" borderId="39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15" fillId="0" borderId="39" xfId="0" applyFont="1" applyBorder="1" applyAlignment="1">
      <alignment vertical="top" wrapText="1"/>
    </xf>
    <xf numFmtId="0" fontId="15" fillId="0" borderId="37" xfId="0" applyFont="1" applyBorder="1" applyAlignment="1">
      <alignment vertical="top" wrapText="1"/>
    </xf>
    <xf numFmtId="0" fontId="16" fillId="0" borderId="35" xfId="0" applyFont="1" applyBorder="1" applyAlignment="1">
      <alignment vertical="top" wrapText="1"/>
    </xf>
    <xf numFmtId="0" fontId="26" fillId="0" borderId="49" xfId="0" applyFont="1" applyBorder="1" applyAlignment="1">
      <alignment vertical="top" wrapText="1"/>
    </xf>
    <xf numFmtId="0" fontId="26" fillId="0" borderId="52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7" fillId="0" borderId="35" xfId="0" applyFont="1" applyBorder="1" applyAlignment="1">
      <alignment vertical="top" wrapText="1"/>
    </xf>
    <xf numFmtId="0" fontId="24" fillId="0" borderId="34" xfId="0" applyFont="1" applyBorder="1" applyAlignment="1">
      <alignment vertical="top" wrapText="1"/>
    </xf>
    <xf numFmtId="0" fontId="24" fillId="0" borderId="35" xfId="0" applyFont="1" applyBorder="1" applyAlignment="1">
      <alignment vertical="top" wrapText="1"/>
    </xf>
    <xf numFmtId="0" fontId="26" fillId="0" borderId="39" xfId="0" applyFont="1" applyBorder="1" applyAlignment="1">
      <alignment vertical="top" wrapText="1"/>
    </xf>
    <xf numFmtId="0" fontId="26" fillId="0" borderId="37" xfId="0" applyFont="1" applyBorder="1" applyAlignment="1">
      <alignment vertical="top" wrapText="1"/>
    </xf>
    <xf numFmtId="0" fontId="16" fillId="0" borderId="49" xfId="0" applyFont="1" applyBorder="1" applyAlignment="1">
      <alignment vertical="top" wrapText="1"/>
    </xf>
    <xf numFmtId="0" fontId="16" fillId="0" borderId="48" xfId="0" applyFont="1" applyBorder="1" applyAlignment="1">
      <alignment vertical="top" wrapText="1"/>
    </xf>
    <xf numFmtId="0" fontId="16" fillId="0" borderId="66" xfId="0" applyFont="1" applyBorder="1" applyAlignment="1">
      <alignment vertical="top" wrapText="1"/>
    </xf>
    <xf numFmtId="0" fontId="16" fillId="0" borderId="67" xfId="0" applyFont="1" applyBorder="1" applyAlignment="1">
      <alignment vertical="top" wrapText="1"/>
    </xf>
    <xf numFmtId="0" fontId="15" fillId="0" borderId="41" xfId="0" applyFont="1" applyBorder="1" applyAlignment="1">
      <alignment vertical="top" wrapText="1"/>
    </xf>
    <xf numFmtId="0" fontId="15" fillId="0" borderId="64" xfId="0" applyFont="1" applyBorder="1" applyAlignment="1">
      <alignment vertical="top" wrapText="1"/>
    </xf>
    <xf numFmtId="0" fontId="15" fillId="0" borderId="24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25" xfId="0" applyFont="1" applyBorder="1" applyAlignment="1">
      <alignment horizontal="right" vertical="top" wrapText="1"/>
    </xf>
    <xf numFmtId="0" fontId="15" fillId="0" borderId="14" xfId="0" applyFont="1" applyBorder="1" applyAlignment="1">
      <alignment horizontal="right" vertical="top" wrapText="1"/>
    </xf>
    <xf numFmtId="0" fontId="15" fillId="0" borderId="15" xfId="0" applyFont="1" applyBorder="1" applyAlignment="1">
      <alignment horizontal="right" vertical="top" wrapText="1"/>
    </xf>
    <xf numFmtId="0" fontId="15" fillId="0" borderId="70" xfId="0" applyFont="1" applyBorder="1" applyAlignment="1">
      <alignment vertical="top" wrapText="1"/>
    </xf>
    <xf numFmtId="0" fontId="16" fillId="0" borderId="46" xfId="0" applyFont="1" applyBorder="1" applyAlignment="1">
      <alignment horizontal="left" vertical="top" wrapText="1"/>
    </xf>
    <xf numFmtId="0" fontId="15" fillId="0" borderId="61" xfId="0" applyFont="1" applyBorder="1" applyAlignment="1">
      <alignment vertical="top" wrapText="1"/>
    </xf>
    <xf numFmtId="0" fontId="15" fillId="0" borderId="63" xfId="0" applyFont="1" applyBorder="1" applyAlignment="1">
      <alignment vertical="top" wrapText="1"/>
    </xf>
    <xf numFmtId="0" fontId="15" fillId="0" borderId="38" xfId="0" applyFont="1" applyBorder="1" applyAlignment="1">
      <alignment wrapText="1"/>
    </xf>
    <xf numFmtId="0" fontId="15" fillId="0" borderId="0" xfId="0" applyFont="1" applyAlignment="1">
      <alignment wrapText="1"/>
    </xf>
    <xf numFmtId="49" fontId="15" fillId="0" borderId="16" xfId="0" applyNumberFormat="1" applyFont="1" applyBorder="1" applyAlignment="1">
      <alignment horizontal="right" vertical="top" wrapText="1"/>
    </xf>
    <xf numFmtId="0" fontId="23" fillId="0" borderId="23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15" fillId="0" borderId="42" xfId="0" applyFont="1" applyBorder="1" applyAlignment="1">
      <alignment vertical="top" wrapText="1"/>
    </xf>
    <xf numFmtId="49" fontId="15" fillId="0" borderId="24" xfId="0" applyNumberFormat="1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right" vertical="top" wrapText="1"/>
    </xf>
    <xf numFmtId="0" fontId="15" fillId="0" borderId="6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35" xfId="0" applyFont="1" applyBorder="1" applyAlignment="1">
      <alignment vertical="top" wrapText="1"/>
    </xf>
    <xf numFmtId="0" fontId="23" fillId="0" borderId="7" xfId="0" applyFont="1" applyBorder="1" applyAlignment="1">
      <alignment vertical="top" wrapText="1"/>
    </xf>
    <xf numFmtId="0" fontId="16" fillId="0" borderId="72" xfId="0" applyFont="1" applyBorder="1" applyAlignment="1">
      <alignment horizontal="left" vertical="top" wrapText="1"/>
    </xf>
    <xf numFmtId="0" fontId="16" fillId="0" borderId="73" xfId="0" applyFont="1" applyBorder="1" applyAlignment="1">
      <alignment horizontal="left" vertical="top" wrapText="1"/>
    </xf>
    <xf numFmtId="0" fontId="16" fillId="0" borderId="74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7" fillId="0" borderId="38" xfId="0" applyFont="1" applyBorder="1" applyAlignment="1">
      <alignment wrapText="1"/>
    </xf>
    <xf numFmtId="0" fontId="17" fillId="0" borderId="0" xfId="0" applyFont="1" applyAlignment="1">
      <alignment wrapText="1"/>
    </xf>
    <xf numFmtId="0" fontId="16" fillId="0" borderId="8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16" fillId="0" borderId="75" xfId="0" applyFont="1" applyBorder="1" applyAlignment="1">
      <alignment vertical="top" wrapText="1"/>
    </xf>
    <xf numFmtId="0" fontId="16" fillId="0" borderId="76" xfId="0" applyFont="1" applyBorder="1" applyAlignment="1">
      <alignment vertical="top" wrapText="1"/>
    </xf>
    <xf numFmtId="0" fontId="16" fillId="0" borderId="77" xfId="0" applyFont="1" applyBorder="1" applyAlignment="1">
      <alignment vertical="top" wrapText="1"/>
    </xf>
    <xf numFmtId="0" fontId="24" fillId="0" borderId="4" xfId="0" applyFont="1" applyBorder="1" applyAlignment="1">
      <alignment vertical="top" wrapText="1"/>
    </xf>
    <xf numFmtId="0" fontId="24" fillId="0" borderId="40" xfId="0" applyFont="1" applyBorder="1" applyAlignment="1">
      <alignment vertical="top" wrapText="1"/>
    </xf>
    <xf numFmtId="0" fontId="15" fillId="0" borderId="95" xfId="0" applyFont="1" applyBorder="1" applyAlignment="1">
      <alignment vertical="top" wrapText="1"/>
    </xf>
    <xf numFmtId="0" fontId="15" fillId="0" borderId="96" xfId="0" applyFont="1" applyBorder="1" applyAlignment="1">
      <alignment vertical="top" wrapText="1"/>
    </xf>
    <xf numFmtId="0" fontId="24" fillId="0" borderId="24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  <xf numFmtId="2" fontId="24" fillId="0" borderId="29" xfId="0" applyNumberFormat="1" applyFont="1" applyBorder="1" applyAlignment="1">
      <alignment vertical="top" wrapText="1"/>
    </xf>
    <xf numFmtId="2" fontId="24" fillId="0" borderId="30" xfId="0" applyNumberFormat="1" applyFont="1" applyBorder="1" applyAlignment="1">
      <alignment vertical="top" wrapText="1"/>
    </xf>
    <xf numFmtId="0" fontId="30" fillId="0" borderId="53" xfId="0" applyFont="1" applyBorder="1" applyAlignment="1">
      <alignment vertical="top" wrapText="1"/>
    </xf>
    <xf numFmtId="0" fontId="30" fillId="0" borderId="54" xfId="0" applyFont="1" applyBorder="1" applyAlignment="1">
      <alignment vertical="top" wrapText="1"/>
    </xf>
    <xf numFmtId="0" fontId="8" fillId="0" borderId="91" xfId="0" applyFont="1" applyBorder="1" applyAlignment="1">
      <alignment vertical="top" wrapText="1"/>
    </xf>
    <xf numFmtId="0" fontId="8" fillId="0" borderId="100" xfId="0" applyFont="1" applyBorder="1" applyAlignment="1">
      <alignment vertical="top" wrapText="1"/>
    </xf>
    <xf numFmtId="0" fontId="21" fillId="0" borderId="103" xfId="0" applyFont="1" applyBorder="1" applyAlignment="1">
      <alignment vertical="top" wrapText="1"/>
    </xf>
    <xf numFmtId="0" fontId="14" fillId="0" borderId="49" xfId="0" applyFont="1" applyBorder="1" applyAlignment="1">
      <alignment vertical="top" wrapText="1"/>
    </xf>
    <xf numFmtId="0" fontId="14" fillId="0" borderId="48" xfId="0" applyFont="1" applyBorder="1" applyAlignment="1">
      <alignment vertical="top" wrapText="1"/>
    </xf>
    <xf numFmtId="0" fontId="14" fillId="0" borderId="5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5" fillId="0" borderId="91" xfId="0" applyFont="1" applyBorder="1" applyAlignment="1">
      <alignment vertical="top" wrapText="1"/>
    </xf>
    <xf numFmtId="0" fontId="15" fillId="0" borderId="104" xfId="0" applyFont="1" applyBorder="1" applyAlignment="1">
      <alignment vertical="top" wrapText="1"/>
    </xf>
    <xf numFmtId="0" fontId="15" fillId="0" borderId="102" xfId="0" applyFont="1" applyBorder="1" applyAlignment="1">
      <alignment vertical="top" wrapText="1"/>
    </xf>
    <xf numFmtId="0" fontId="15" fillId="0" borderId="83" xfId="0" applyFont="1" applyBorder="1" applyAlignment="1">
      <alignment vertical="top" wrapText="1"/>
    </xf>
    <xf numFmtId="0" fontId="15" fillId="0" borderId="101" xfId="0" applyFont="1" applyBorder="1" applyAlignment="1">
      <alignment vertical="top" wrapText="1"/>
    </xf>
    <xf numFmtId="0" fontId="15" fillId="0" borderId="79" xfId="0" applyFont="1" applyBorder="1" applyAlignment="1">
      <alignment vertical="top" wrapText="1"/>
    </xf>
    <xf numFmtId="0" fontId="15" fillId="0" borderId="98" xfId="0" applyFont="1" applyBorder="1" applyAlignment="1">
      <alignment vertical="top" wrapText="1"/>
    </xf>
    <xf numFmtId="0" fontId="15" fillId="0" borderId="105" xfId="0" applyFont="1" applyBorder="1" applyAlignment="1">
      <alignment vertical="top" wrapText="1"/>
    </xf>
    <xf numFmtId="0" fontId="15" fillId="0" borderId="106" xfId="0" applyFont="1" applyBorder="1" applyAlignment="1">
      <alignment horizontal="right" vertical="top" wrapText="1"/>
    </xf>
    <xf numFmtId="0" fontId="15" fillId="0" borderId="47" xfId="0" applyFont="1" applyBorder="1" applyAlignment="1">
      <alignment horizontal="right" vertical="top" wrapText="1"/>
    </xf>
    <xf numFmtId="0" fontId="15" fillId="0" borderId="105" xfId="0" applyFont="1" applyBorder="1" applyAlignment="1">
      <alignment horizontal="right" vertical="top" wrapText="1"/>
    </xf>
    <xf numFmtId="0" fontId="21" fillId="0" borderId="38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16" fillId="0" borderId="38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23" fillId="0" borderId="34" xfId="0" applyFont="1" applyBorder="1" applyAlignment="1">
      <alignment horizontal="left" vertical="top" wrapText="1"/>
    </xf>
    <xf numFmtId="0" fontId="23" fillId="0" borderId="35" xfId="0" applyFont="1" applyBorder="1" applyAlignment="1">
      <alignment horizontal="left" vertical="top" wrapText="1"/>
    </xf>
    <xf numFmtId="0" fontId="15" fillId="0" borderId="34" xfId="0" applyFont="1" applyBorder="1" applyAlignment="1">
      <alignment wrapText="1"/>
    </xf>
    <xf numFmtId="0" fontId="15" fillId="0" borderId="36" xfId="0" applyFont="1" applyBorder="1" applyAlignment="1">
      <alignment wrapText="1"/>
    </xf>
    <xf numFmtId="0" fontId="15" fillId="0" borderId="36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38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15" fillId="0" borderId="3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49" fontId="15" fillId="0" borderId="38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49" fontId="15" fillId="0" borderId="36" xfId="0" applyNumberFormat="1" applyFont="1" applyBorder="1" applyAlignment="1">
      <alignment horizontal="center" vertical="top" wrapText="1"/>
    </xf>
    <xf numFmtId="49" fontId="15" fillId="0" borderId="16" xfId="0" applyNumberFormat="1" applyFont="1" applyBorder="1" applyAlignment="1">
      <alignment horizontal="center" vertical="top" wrapText="1"/>
    </xf>
    <xf numFmtId="49" fontId="15" fillId="0" borderId="8" xfId="0" applyNumberFormat="1" applyFont="1" applyBorder="1" applyAlignment="1">
      <alignment horizontal="center" vertical="top" wrapText="1"/>
    </xf>
    <xf numFmtId="49" fontId="15" fillId="0" borderId="36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38" xfId="0" applyNumberFormat="1" applyFont="1" applyBorder="1" applyAlignment="1">
      <alignment horizontal="center" vertical="top" wrapText="1"/>
    </xf>
    <xf numFmtId="49" fontId="15" fillId="0" borderId="7" xfId="0" applyNumberFormat="1" applyFont="1" applyBorder="1" applyAlignment="1">
      <alignment horizontal="center" vertical="top" wrapText="1"/>
    </xf>
    <xf numFmtId="0" fontId="0" fillId="0" borderId="42" xfId="0" applyBorder="1" applyAlignment="1">
      <alignment wrapText="1"/>
    </xf>
    <xf numFmtId="0" fontId="15" fillId="0" borderId="46" xfId="0" applyFont="1" applyBorder="1" applyAlignment="1">
      <alignment wrapText="1"/>
    </xf>
    <xf numFmtId="0" fontId="15" fillId="0" borderId="28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5" fillId="0" borderId="24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49" fontId="15" fillId="0" borderId="24" xfId="0" applyNumberFormat="1" applyFont="1" applyBorder="1" applyAlignment="1">
      <alignment horizontal="center" vertical="top" wrapText="1"/>
    </xf>
    <xf numFmtId="0" fontId="23" fillId="0" borderId="46" xfId="0" applyFont="1" applyBorder="1" applyAlignment="1">
      <alignment horizontal="left" vertical="top" wrapText="1"/>
    </xf>
    <xf numFmtId="0" fontId="15" fillId="0" borderId="108" xfId="0" applyFont="1" applyBorder="1" applyAlignment="1">
      <alignment wrapText="1"/>
    </xf>
    <xf numFmtId="0" fontId="0" fillId="0" borderId="6" xfId="0" applyBorder="1" applyAlignment="1">
      <alignment wrapText="1"/>
    </xf>
    <xf numFmtId="0" fontId="15" fillId="0" borderId="63" xfId="0" applyFont="1" applyBorder="1" applyAlignment="1">
      <alignment wrapText="1"/>
    </xf>
    <xf numFmtId="0" fontId="0" fillId="0" borderId="70" xfId="0" applyBorder="1" applyAlignment="1">
      <alignment wrapText="1"/>
    </xf>
    <xf numFmtId="49" fontId="15" fillId="0" borderId="25" xfId="0" applyNumberFormat="1" applyFont="1" applyBorder="1" applyAlignment="1">
      <alignment horizontal="center" vertical="top" wrapText="1"/>
    </xf>
    <xf numFmtId="49" fontId="15" fillId="0" borderId="14" xfId="0" applyNumberFormat="1" applyFont="1" applyBorder="1" applyAlignment="1">
      <alignment horizontal="center" vertical="top" wrapText="1"/>
    </xf>
    <xf numFmtId="49" fontId="15" fillId="0" borderId="15" xfId="0" applyNumberFormat="1" applyFont="1" applyBorder="1" applyAlignment="1">
      <alignment horizontal="center" vertical="top" wrapText="1"/>
    </xf>
    <xf numFmtId="0" fontId="15" fillId="0" borderId="107" xfId="0" applyFont="1" applyBorder="1" applyAlignment="1">
      <alignment wrapText="1"/>
    </xf>
    <xf numFmtId="0" fontId="0" fillId="0" borderId="101" xfId="0" applyBorder="1" applyAlignment="1">
      <alignment wrapText="1"/>
    </xf>
    <xf numFmtId="0" fontId="0" fillId="0" borderId="109" xfId="0" applyBorder="1" applyAlignment="1">
      <alignment wrapText="1"/>
    </xf>
    <xf numFmtId="0" fontId="0" fillId="0" borderId="11" xfId="0" applyBorder="1" applyAlignment="1">
      <alignment wrapText="1"/>
    </xf>
    <xf numFmtId="0" fontId="15" fillId="0" borderId="25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23" fillId="0" borderId="51" xfId="0" applyFont="1" applyBorder="1" applyAlignment="1">
      <alignment vertical="top" wrapText="1"/>
    </xf>
    <xf numFmtId="0" fontId="23" fillId="0" borderId="48" xfId="0" applyFont="1" applyBorder="1" applyAlignment="1">
      <alignment vertical="top" wrapText="1"/>
    </xf>
    <xf numFmtId="0" fontId="0" fillId="0" borderId="5" xfId="0" applyBorder="1" applyAlignment="1">
      <alignment wrapText="1"/>
    </xf>
    <xf numFmtId="0" fontId="23" fillId="0" borderId="27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left" vertical="top" wrapText="1"/>
    </xf>
    <xf numFmtId="49" fontId="15" fillId="0" borderId="0" xfId="0" applyNumberFormat="1" applyFont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62" xfId="0" applyFont="1" applyBorder="1" applyAlignment="1">
      <alignment wrapText="1"/>
    </xf>
    <xf numFmtId="0" fontId="15" fillId="0" borderId="116" xfId="0" applyFont="1" applyBorder="1" applyAlignment="1">
      <alignment horizontal="center" vertical="top" wrapText="1"/>
    </xf>
    <xf numFmtId="0" fontId="15" fillId="0" borderId="65" xfId="0" applyFont="1" applyBorder="1" applyAlignment="1">
      <alignment horizontal="center" vertical="top" wrapText="1"/>
    </xf>
    <xf numFmtId="0" fontId="23" fillId="0" borderId="72" xfId="0" applyFont="1" applyBorder="1" applyAlignment="1">
      <alignment horizontal="left" vertical="top" wrapText="1"/>
    </xf>
    <xf numFmtId="0" fontId="23" fillId="0" borderId="73" xfId="0" applyFont="1" applyBorder="1" applyAlignment="1">
      <alignment horizontal="left" vertical="top" wrapText="1"/>
    </xf>
    <xf numFmtId="0" fontId="23" fillId="0" borderId="74" xfId="0" applyFont="1" applyBorder="1" applyAlignment="1">
      <alignment horizontal="left" vertical="top" wrapText="1"/>
    </xf>
    <xf numFmtId="0" fontId="23" fillId="0" borderId="32" xfId="0" applyFont="1" applyBorder="1" applyAlignment="1">
      <alignment horizontal="left" vertical="top" wrapText="1"/>
    </xf>
    <xf numFmtId="0" fontId="23" fillId="0" borderId="33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  <xf numFmtId="0" fontId="15" fillId="0" borderId="94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93" xfId="0" applyFont="1" applyBorder="1" applyAlignment="1">
      <alignment wrapText="1"/>
    </xf>
    <xf numFmtId="0" fontId="23" fillId="0" borderId="103" xfId="0" applyFont="1" applyBorder="1" applyAlignment="1">
      <alignment vertical="top" wrapText="1"/>
    </xf>
    <xf numFmtId="0" fontId="23" fillId="0" borderId="99" xfId="0" applyFont="1" applyBorder="1" applyAlignment="1">
      <alignment vertical="top" wrapText="1"/>
    </xf>
    <xf numFmtId="0" fontId="15" fillId="0" borderId="54" xfId="0" applyFont="1" applyBorder="1" applyAlignment="1">
      <alignment vertical="top" wrapText="1"/>
    </xf>
    <xf numFmtId="0" fontId="15" fillId="0" borderId="55" xfId="0" applyFont="1" applyBorder="1" applyAlignment="1">
      <alignment vertical="top" wrapText="1"/>
    </xf>
    <xf numFmtId="0" fontId="15" fillId="0" borderId="122" xfId="0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6"/>
  <sheetViews>
    <sheetView workbookViewId="0">
      <selection activeCell="B2" sqref="B2:C8"/>
    </sheetView>
  </sheetViews>
  <sheetFormatPr defaultRowHeight="15" x14ac:dyDescent="0.25"/>
  <cols>
    <col min="1" max="1" width="34" customWidth="1"/>
    <col min="2" max="3" width="10.5703125" customWidth="1"/>
    <col min="4" max="4" width="6.5703125" customWidth="1"/>
    <col min="5" max="5" width="7.28515625" customWidth="1"/>
    <col min="6" max="6" width="6.85546875" customWidth="1"/>
    <col min="7" max="7" width="7.28515625" customWidth="1"/>
    <col min="8" max="9" width="6.85546875" customWidth="1"/>
    <col min="10" max="10" width="9.140625" hidden="1" customWidth="1"/>
    <col min="11" max="11" width="6.42578125" customWidth="1"/>
    <col min="12" max="12" width="6.85546875" customWidth="1"/>
    <col min="13" max="13" width="7.5703125" customWidth="1"/>
    <col min="14" max="14" width="7.140625" customWidth="1"/>
    <col min="15" max="15" width="10.42578125" customWidth="1"/>
    <col min="16" max="16" width="18" hidden="1" customWidth="1"/>
    <col min="17" max="17" width="9.140625" hidden="1" customWidth="1"/>
    <col min="18" max="18" width="0.140625" hidden="1" customWidth="1"/>
    <col min="19" max="19" width="9" hidden="1" customWidth="1"/>
    <col min="20" max="20" width="9.140625" hidden="1" customWidth="1"/>
  </cols>
  <sheetData>
    <row r="1" spans="1:23" ht="15.75" thickBot="1" x14ac:dyDescent="0.3">
      <c r="A1" s="154" t="s">
        <v>597</v>
      </c>
    </row>
    <row r="2" spans="1:23" s="36" customFormat="1" ht="12.75" x14ac:dyDescent="0.2">
      <c r="A2" s="62" t="s">
        <v>172</v>
      </c>
      <c r="B2" s="692" t="s">
        <v>468</v>
      </c>
      <c r="C2" s="693"/>
      <c r="D2" s="738" t="s">
        <v>330</v>
      </c>
      <c r="E2" s="738" t="s">
        <v>331</v>
      </c>
      <c r="F2" s="738" t="s">
        <v>175</v>
      </c>
      <c r="G2" s="741" t="s">
        <v>176</v>
      </c>
      <c r="H2" s="744" t="s">
        <v>220</v>
      </c>
      <c r="I2" s="745"/>
      <c r="J2" s="745"/>
      <c r="K2" s="745"/>
      <c r="L2" s="745"/>
      <c r="M2" s="720" t="s">
        <v>177</v>
      </c>
      <c r="N2" s="721"/>
      <c r="O2" s="721"/>
      <c r="P2" s="721"/>
      <c r="Q2" s="722"/>
      <c r="R2" s="118"/>
      <c r="S2" s="729"/>
      <c r="T2" s="730"/>
      <c r="U2" s="122"/>
    </row>
    <row r="3" spans="1:23" s="36" customFormat="1" ht="12.75" x14ac:dyDescent="0.2">
      <c r="A3" s="63" t="s">
        <v>173</v>
      </c>
      <c r="B3" s="694"/>
      <c r="C3" s="695"/>
      <c r="D3" s="739"/>
      <c r="E3" s="739"/>
      <c r="F3" s="739"/>
      <c r="G3" s="742"/>
      <c r="H3" s="723" t="s">
        <v>221</v>
      </c>
      <c r="I3" s="746"/>
      <c r="J3" s="746"/>
      <c r="K3" s="746"/>
      <c r="L3" s="724"/>
      <c r="M3" s="723"/>
      <c r="N3" s="724"/>
      <c r="O3" s="724"/>
      <c r="P3" s="724"/>
      <c r="Q3" s="725"/>
      <c r="R3" s="89" t="s">
        <v>178</v>
      </c>
      <c r="S3" s="706"/>
      <c r="T3" s="731"/>
      <c r="U3" s="122"/>
    </row>
    <row r="4" spans="1:23" s="36" customFormat="1" ht="12.75" x14ac:dyDescent="0.2">
      <c r="A4" s="63" t="s">
        <v>174</v>
      </c>
      <c r="B4" s="694"/>
      <c r="C4" s="695"/>
      <c r="D4" s="739"/>
      <c r="E4" s="739"/>
      <c r="F4" s="739"/>
      <c r="G4" s="742"/>
      <c r="H4" s="723"/>
      <c r="I4" s="746"/>
      <c r="J4" s="746"/>
      <c r="K4" s="746"/>
      <c r="L4" s="724"/>
      <c r="M4" s="723"/>
      <c r="N4" s="724"/>
      <c r="O4" s="724"/>
      <c r="P4" s="724"/>
      <c r="Q4" s="725"/>
      <c r="R4" s="89"/>
      <c r="S4" s="706"/>
      <c r="T4" s="731"/>
      <c r="U4" s="122"/>
    </row>
    <row r="5" spans="1:23" s="36" customFormat="1" ht="12.75" x14ac:dyDescent="0.2">
      <c r="A5" s="63"/>
      <c r="B5" s="694"/>
      <c r="C5" s="695"/>
      <c r="D5" s="739"/>
      <c r="E5" s="739"/>
      <c r="F5" s="739"/>
      <c r="G5" s="742"/>
      <c r="H5" s="723"/>
      <c r="I5" s="746"/>
      <c r="J5" s="746"/>
      <c r="K5" s="746"/>
      <c r="L5" s="724"/>
      <c r="M5" s="723"/>
      <c r="N5" s="724"/>
      <c r="O5" s="724"/>
      <c r="P5" s="724"/>
      <c r="Q5" s="725"/>
      <c r="R5" s="89"/>
      <c r="S5" s="706"/>
      <c r="T5" s="731"/>
      <c r="U5" s="122"/>
    </row>
    <row r="6" spans="1:23" s="36" customFormat="1" ht="13.5" thickBot="1" x14ac:dyDescent="0.25">
      <c r="A6" s="65"/>
      <c r="B6" s="694"/>
      <c r="C6" s="695"/>
      <c r="D6" s="739"/>
      <c r="E6" s="739"/>
      <c r="F6" s="739"/>
      <c r="G6" s="742"/>
      <c r="H6" s="726"/>
      <c r="I6" s="727"/>
      <c r="J6" s="727"/>
      <c r="K6" s="727"/>
      <c r="L6" s="727"/>
      <c r="M6" s="726"/>
      <c r="N6" s="727"/>
      <c r="O6" s="727"/>
      <c r="P6" s="727"/>
      <c r="Q6" s="728"/>
      <c r="R6" s="89"/>
      <c r="S6" s="706"/>
      <c r="T6" s="731"/>
      <c r="U6" s="122"/>
    </row>
    <row r="7" spans="1:23" s="36" customFormat="1" ht="12.75" x14ac:dyDescent="0.2">
      <c r="A7" s="65"/>
      <c r="B7" s="694"/>
      <c r="C7" s="695"/>
      <c r="D7" s="739"/>
      <c r="E7" s="739"/>
      <c r="F7" s="739"/>
      <c r="G7" s="742"/>
      <c r="H7" s="64"/>
      <c r="I7" s="64"/>
      <c r="J7" s="720"/>
      <c r="K7" s="722"/>
      <c r="L7" s="88"/>
      <c r="M7" s="119"/>
      <c r="N7" s="89"/>
      <c r="O7" s="89"/>
      <c r="P7" s="720"/>
      <c r="Q7" s="722"/>
      <c r="R7" s="89"/>
      <c r="S7" s="706"/>
      <c r="T7" s="731"/>
    </row>
    <row r="8" spans="1:23" s="36" customFormat="1" ht="13.5" thickBot="1" x14ac:dyDescent="0.25">
      <c r="A8" s="66"/>
      <c r="B8" s="696"/>
      <c r="C8" s="697"/>
      <c r="D8" s="740"/>
      <c r="E8" s="740"/>
      <c r="F8" s="740"/>
      <c r="G8" s="743"/>
      <c r="H8" s="67" t="s">
        <v>179</v>
      </c>
      <c r="I8" s="67" t="s">
        <v>180</v>
      </c>
      <c r="J8" s="734" t="s">
        <v>181</v>
      </c>
      <c r="K8" s="735"/>
      <c r="L8" s="97" t="s">
        <v>182</v>
      </c>
      <c r="M8" s="120" t="s">
        <v>183</v>
      </c>
      <c r="N8" s="121" t="s">
        <v>184</v>
      </c>
      <c r="O8" s="121" t="s">
        <v>185</v>
      </c>
      <c r="P8" s="736" t="s">
        <v>186</v>
      </c>
      <c r="Q8" s="737"/>
      <c r="R8" s="121"/>
      <c r="S8" s="732"/>
      <c r="T8" s="733"/>
    </row>
    <row r="9" spans="1:23" s="36" customFormat="1" ht="37.5" x14ac:dyDescent="0.2">
      <c r="A9" s="159" t="s">
        <v>187</v>
      </c>
      <c r="B9" s="700"/>
      <c r="C9" s="226"/>
      <c r="D9" s="700"/>
      <c r="E9" s="700"/>
      <c r="F9" s="700"/>
      <c r="G9" s="702"/>
      <c r="H9" s="704"/>
      <c r="I9" s="716"/>
      <c r="J9" s="717"/>
      <c r="K9" s="704"/>
      <c r="L9" s="704"/>
      <c r="M9" s="710"/>
      <c r="N9" s="710"/>
      <c r="O9" s="710"/>
      <c r="P9" s="706"/>
      <c r="Q9" s="707"/>
      <c r="R9" s="710"/>
      <c r="S9" s="706"/>
      <c r="T9" s="707"/>
    </row>
    <row r="10" spans="1:23" s="36" customFormat="1" ht="13.5" thickBot="1" x14ac:dyDescent="0.25">
      <c r="A10" s="68" t="s">
        <v>188</v>
      </c>
      <c r="B10" s="701"/>
      <c r="C10" s="227"/>
      <c r="D10" s="701"/>
      <c r="E10" s="701"/>
      <c r="F10" s="701"/>
      <c r="G10" s="703"/>
      <c r="H10" s="705"/>
      <c r="I10" s="708"/>
      <c r="J10" s="709"/>
      <c r="K10" s="705"/>
      <c r="L10" s="705"/>
      <c r="M10" s="705"/>
      <c r="N10" s="705"/>
      <c r="O10" s="705"/>
      <c r="P10" s="708"/>
      <c r="Q10" s="709"/>
      <c r="R10" s="705"/>
      <c r="S10" s="708"/>
      <c r="T10" s="709"/>
    </row>
    <row r="11" spans="1:23" s="36" customFormat="1" x14ac:dyDescent="0.25">
      <c r="A11" s="108" t="s">
        <v>189</v>
      </c>
      <c r="B11" s="718" t="s">
        <v>585</v>
      </c>
      <c r="C11" s="719"/>
      <c r="D11" s="672">
        <v>15</v>
      </c>
      <c r="E11" s="672">
        <v>13.3</v>
      </c>
      <c r="F11" s="672">
        <v>13.7</v>
      </c>
      <c r="G11" s="675">
        <v>238.8</v>
      </c>
      <c r="H11" s="666">
        <v>66.900000000000006</v>
      </c>
      <c r="I11" s="680">
        <v>1.2</v>
      </c>
      <c r="J11" s="711"/>
      <c r="K11" s="666">
        <v>0</v>
      </c>
      <c r="L11" s="666">
        <v>19.7</v>
      </c>
      <c r="M11" s="666">
        <v>0.06</v>
      </c>
      <c r="N11" s="666">
        <v>0.2</v>
      </c>
      <c r="O11" s="666">
        <v>1.04</v>
      </c>
      <c r="P11" s="744">
        <v>0.2</v>
      </c>
      <c r="Q11" s="747"/>
      <c r="R11" s="748"/>
      <c r="S11" s="744"/>
      <c r="T11" s="747"/>
    </row>
    <row r="12" spans="1:23" s="36" customFormat="1" ht="12.75" x14ac:dyDescent="0.2">
      <c r="A12" s="37" t="s">
        <v>190</v>
      </c>
      <c r="B12" s="286">
        <v>94.7</v>
      </c>
      <c r="C12" s="286">
        <v>93.3</v>
      </c>
      <c r="D12" s="688"/>
      <c r="E12" s="688"/>
      <c r="F12" s="688"/>
      <c r="G12" s="690"/>
      <c r="H12" s="667"/>
      <c r="I12" s="712"/>
      <c r="J12" s="713"/>
      <c r="K12" s="667"/>
      <c r="L12" s="667"/>
      <c r="M12" s="667"/>
      <c r="N12" s="667"/>
      <c r="O12" s="667"/>
      <c r="P12" s="723"/>
      <c r="Q12" s="725"/>
      <c r="R12" s="749"/>
      <c r="S12" s="723"/>
      <c r="T12" s="725"/>
    </row>
    <row r="13" spans="1:23" s="36" customFormat="1" ht="12.75" x14ac:dyDescent="0.2">
      <c r="A13" s="229" t="s">
        <v>455</v>
      </c>
      <c r="B13" s="286">
        <v>6.7</v>
      </c>
      <c r="C13" s="286">
        <v>6.7</v>
      </c>
      <c r="D13" s="688"/>
      <c r="E13" s="688"/>
      <c r="F13" s="688"/>
      <c r="G13" s="690"/>
      <c r="H13" s="667"/>
      <c r="I13" s="712"/>
      <c r="J13" s="713"/>
      <c r="K13" s="667"/>
      <c r="L13" s="667"/>
      <c r="M13" s="667"/>
      <c r="N13" s="667"/>
      <c r="O13" s="667"/>
      <c r="P13" s="723"/>
      <c r="Q13" s="725"/>
      <c r="R13" s="749"/>
      <c r="S13" s="723"/>
      <c r="T13" s="725"/>
    </row>
    <row r="14" spans="1:23" s="36" customFormat="1" ht="12.75" x14ac:dyDescent="0.2">
      <c r="A14" s="229" t="s">
        <v>456</v>
      </c>
      <c r="B14" s="286">
        <v>8</v>
      </c>
      <c r="C14" s="286">
        <v>8</v>
      </c>
      <c r="D14" s="688"/>
      <c r="E14" s="688"/>
      <c r="F14" s="688"/>
      <c r="G14" s="690"/>
      <c r="H14" s="667"/>
      <c r="I14" s="712"/>
      <c r="J14" s="713"/>
      <c r="K14" s="667"/>
      <c r="L14" s="667"/>
      <c r="M14" s="667"/>
      <c r="N14" s="667"/>
      <c r="O14" s="667"/>
      <c r="P14" s="723"/>
      <c r="Q14" s="725"/>
      <c r="R14" s="749"/>
      <c r="S14" s="723"/>
      <c r="T14" s="725"/>
    </row>
    <row r="15" spans="1:23" s="36" customFormat="1" ht="12.75" x14ac:dyDescent="0.2">
      <c r="A15" s="37" t="s">
        <v>0</v>
      </c>
      <c r="B15" s="286">
        <v>6.7</v>
      </c>
      <c r="C15" s="286">
        <v>6.7</v>
      </c>
      <c r="D15" s="688"/>
      <c r="E15" s="688"/>
      <c r="F15" s="688"/>
      <c r="G15" s="690"/>
      <c r="H15" s="667"/>
      <c r="I15" s="712"/>
      <c r="J15" s="713"/>
      <c r="K15" s="667"/>
      <c r="L15" s="667"/>
      <c r="M15" s="667"/>
      <c r="N15" s="667"/>
      <c r="O15" s="667"/>
      <c r="P15" s="723"/>
      <c r="Q15" s="725"/>
      <c r="R15" s="749"/>
      <c r="S15" s="723"/>
      <c r="T15" s="725"/>
      <c r="W15" s="282"/>
    </row>
    <row r="16" spans="1:23" s="36" customFormat="1" ht="12.75" x14ac:dyDescent="0.2">
      <c r="A16" s="37" t="s">
        <v>191</v>
      </c>
      <c r="B16" s="286">
        <v>2.7</v>
      </c>
      <c r="C16" s="286">
        <v>2.7</v>
      </c>
      <c r="D16" s="688"/>
      <c r="E16" s="688"/>
      <c r="F16" s="688"/>
      <c r="G16" s="690"/>
      <c r="H16" s="667"/>
      <c r="I16" s="712"/>
      <c r="J16" s="713"/>
      <c r="K16" s="667"/>
      <c r="L16" s="667"/>
      <c r="M16" s="667"/>
      <c r="N16" s="667"/>
      <c r="O16" s="667"/>
      <c r="P16" s="723"/>
      <c r="Q16" s="725"/>
      <c r="R16" s="749"/>
      <c r="S16" s="723"/>
      <c r="T16" s="725"/>
    </row>
    <row r="17" spans="1:22" s="36" customFormat="1" ht="12.75" x14ac:dyDescent="0.2">
      <c r="A17" s="37" t="s">
        <v>192</v>
      </c>
      <c r="B17" s="286">
        <v>4</v>
      </c>
      <c r="C17" s="286">
        <v>4</v>
      </c>
      <c r="D17" s="688"/>
      <c r="E17" s="688"/>
      <c r="F17" s="688"/>
      <c r="G17" s="690"/>
      <c r="H17" s="667"/>
      <c r="I17" s="712"/>
      <c r="J17" s="713"/>
      <c r="K17" s="667"/>
      <c r="L17" s="667"/>
      <c r="M17" s="667"/>
      <c r="N17" s="667"/>
      <c r="O17" s="667"/>
      <c r="P17" s="723"/>
      <c r="Q17" s="725"/>
      <c r="R17" s="749"/>
      <c r="S17" s="723"/>
      <c r="T17" s="725"/>
    </row>
    <row r="18" spans="1:22" s="36" customFormat="1" ht="12.75" x14ac:dyDescent="0.2">
      <c r="A18" s="562" t="s">
        <v>193</v>
      </c>
      <c r="B18" s="286">
        <v>4</v>
      </c>
      <c r="C18" s="286">
        <v>4</v>
      </c>
      <c r="D18" s="688"/>
      <c r="E18" s="688"/>
      <c r="F18" s="688"/>
      <c r="G18" s="690"/>
      <c r="H18" s="667"/>
      <c r="I18" s="712"/>
      <c r="J18" s="713"/>
      <c r="K18" s="667"/>
      <c r="L18" s="667"/>
      <c r="M18" s="667"/>
      <c r="N18" s="667"/>
      <c r="O18" s="667"/>
      <c r="P18" s="723"/>
      <c r="Q18" s="725"/>
      <c r="R18" s="749"/>
      <c r="S18" s="723"/>
      <c r="T18" s="725"/>
      <c r="V18" s="41"/>
    </row>
    <row r="19" spans="1:22" s="36" customFormat="1" ht="12.75" x14ac:dyDescent="0.2">
      <c r="A19" s="562" t="s">
        <v>194</v>
      </c>
      <c r="B19" s="286">
        <v>4</v>
      </c>
      <c r="C19" s="286">
        <v>4</v>
      </c>
      <c r="D19" s="688"/>
      <c r="E19" s="688"/>
      <c r="F19" s="688"/>
      <c r="G19" s="690"/>
      <c r="H19" s="667"/>
      <c r="I19" s="712"/>
      <c r="J19" s="713"/>
      <c r="K19" s="667"/>
      <c r="L19" s="667"/>
      <c r="M19" s="667"/>
      <c r="N19" s="667"/>
      <c r="O19" s="667"/>
      <c r="P19" s="723"/>
      <c r="Q19" s="725"/>
      <c r="R19" s="749"/>
      <c r="S19" s="723"/>
      <c r="T19" s="725"/>
      <c r="V19" s="41"/>
    </row>
    <row r="20" spans="1:22" s="36" customFormat="1" ht="13.5" thickBot="1" x14ac:dyDescent="0.25">
      <c r="A20" s="561" t="s">
        <v>584</v>
      </c>
      <c r="B20" s="287">
        <v>30</v>
      </c>
      <c r="C20" s="287">
        <v>30</v>
      </c>
      <c r="D20" s="689"/>
      <c r="E20" s="689"/>
      <c r="F20" s="689"/>
      <c r="G20" s="691"/>
      <c r="H20" s="668"/>
      <c r="I20" s="714"/>
      <c r="J20" s="715"/>
      <c r="K20" s="668"/>
      <c r="L20" s="668"/>
      <c r="M20" s="668"/>
      <c r="N20" s="668"/>
      <c r="O20" s="668"/>
      <c r="P20" s="734"/>
      <c r="Q20" s="735"/>
      <c r="R20" s="750"/>
      <c r="S20" s="734">
        <v>5.2</v>
      </c>
      <c r="T20" s="735"/>
    </row>
    <row r="21" spans="1:22" s="36" customFormat="1" ht="12.75" x14ac:dyDescent="0.2">
      <c r="A21" s="108" t="s">
        <v>195</v>
      </c>
      <c r="B21" s="300">
        <v>200</v>
      </c>
      <c r="C21" s="110"/>
      <c r="D21" s="672">
        <v>4.7</v>
      </c>
      <c r="E21" s="672">
        <v>5</v>
      </c>
      <c r="F21" s="672">
        <v>31.8</v>
      </c>
      <c r="G21" s="675">
        <v>188</v>
      </c>
      <c r="H21" s="666">
        <v>179.42</v>
      </c>
      <c r="I21" s="680">
        <v>26.06</v>
      </c>
      <c r="J21" s="711"/>
      <c r="K21" s="666">
        <v>179.02</v>
      </c>
      <c r="L21" s="666">
        <v>0.92</v>
      </c>
      <c r="M21" s="666">
        <v>0.06</v>
      </c>
      <c r="N21" s="666">
        <v>0.3</v>
      </c>
      <c r="O21" s="666">
        <v>1.92</v>
      </c>
      <c r="P21" s="744">
        <v>0.02</v>
      </c>
      <c r="Q21" s="747"/>
      <c r="R21" s="716"/>
      <c r="S21" s="717"/>
    </row>
    <row r="22" spans="1:22" s="36" customFormat="1" ht="12.75" x14ac:dyDescent="0.2">
      <c r="A22" s="85" t="s">
        <v>341</v>
      </c>
      <c r="B22" s="286">
        <v>4</v>
      </c>
      <c r="C22" s="286">
        <v>4</v>
      </c>
      <c r="D22" s="688"/>
      <c r="E22" s="688"/>
      <c r="F22" s="688"/>
      <c r="G22" s="690"/>
      <c r="H22" s="667"/>
      <c r="I22" s="712"/>
      <c r="J22" s="713"/>
      <c r="K22" s="667"/>
      <c r="L22" s="667"/>
      <c r="M22" s="667"/>
      <c r="N22" s="667"/>
      <c r="O22" s="667"/>
      <c r="P22" s="723"/>
      <c r="Q22" s="725"/>
      <c r="R22" s="706"/>
      <c r="S22" s="707"/>
    </row>
    <row r="23" spans="1:22" s="36" customFormat="1" ht="12.75" x14ac:dyDescent="0.2">
      <c r="A23" s="85" t="s">
        <v>224</v>
      </c>
      <c r="B23" s="286">
        <v>100</v>
      </c>
      <c r="C23" s="286">
        <v>100</v>
      </c>
      <c r="D23" s="688"/>
      <c r="E23" s="688"/>
      <c r="F23" s="688"/>
      <c r="G23" s="690"/>
      <c r="H23" s="667"/>
      <c r="I23" s="712"/>
      <c r="J23" s="713"/>
      <c r="K23" s="667"/>
      <c r="L23" s="667"/>
      <c r="M23" s="667"/>
      <c r="N23" s="667"/>
      <c r="O23" s="667"/>
      <c r="P23" s="723"/>
      <c r="Q23" s="725"/>
      <c r="R23" s="706"/>
      <c r="S23" s="707"/>
    </row>
    <row r="24" spans="1:22" s="36" customFormat="1" ht="13.5" thickBot="1" x14ac:dyDescent="0.25">
      <c r="A24" s="84" t="s">
        <v>203</v>
      </c>
      <c r="B24" s="287">
        <v>20</v>
      </c>
      <c r="C24" s="287">
        <v>20</v>
      </c>
      <c r="D24" s="689"/>
      <c r="E24" s="689"/>
      <c r="F24" s="689"/>
      <c r="G24" s="691"/>
      <c r="H24" s="668"/>
      <c r="I24" s="714"/>
      <c r="J24" s="715"/>
      <c r="K24" s="668"/>
      <c r="L24" s="668"/>
      <c r="M24" s="668"/>
      <c r="N24" s="668"/>
      <c r="O24" s="668"/>
      <c r="P24" s="734"/>
      <c r="Q24" s="735"/>
      <c r="R24" s="708"/>
      <c r="S24" s="709"/>
    </row>
    <row r="25" spans="1:22" s="36" customFormat="1" ht="12.75" x14ac:dyDescent="0.2">
      <c r="A25" s="108" t="s">
        <v>394</v>
      </c>
      <c r="B25" s="300">
        <v>63</v>
      </c>
      <c r="C25" s="110"/>
      <c r="D25" s="672">
        <v>9.33</v>
      </c>
      <c r="E25" s="672">
        <v>9.34</v>
      </c>
      <c r="F25" s="672">
        <v>20.54</v>
      </c>
      <c r="G25" s="675">
        <v>166.17</v>
      </c>
      <c r="H25" s="666">
        <v>19.09</v>
      </c>
      <c r="I25" s="680">
        <v>1.25</v>
      </c>
      <c r="J25" s="711"/>
      <c r="K25" s="666">
        <v>78.849999999999994</v>
      </c>
      <c r="L25" s="666">
        <v>19.920000000000002</v>
      </c>
      <c r="M25" s="666">
        <v>0.1</v>
      </c>
      <c r="N25" s="666">
        <v>0.04</v>
      </c>
      <c r="O25" s="666">
        <v>0</v>
      </c>
      <c r="P25" s="744">
        <v>0</v>
      </c>
      <c r="Q25" s="747"/>
      <c r="R25" s="716"/>
      <c r="S25" s="717"/>
    </row>
    <row r="26" spans="1:22" s="36" customFormat="1" ht="12.75" x14ac:dyDescent="0.2">
      <c r="A26" s="158" t="s">
        <v>448</v>
      </c>
      <c r="B26" s="286">
        <v>38</v>
      </c>
      <c r="C26" s="286">
        <v>38</v>
      </c>
      <c r="D26" s="688"/>
      <c r="E26" s="688"/>
      <c r="F26" s="688"/>
      <c r="G26" s="690"/>
      <c r="H26" s="667"/>
      <c r="I26" s="712"/>
      <c r="J26" s="713"/>
      <c r="K26" s="667"/>
      <c r="L26" s="667"/>
      <c r="M26" s="667"/>
      <c r="N26" s="667"/>
      <c r="O26" s="667"/>
      <c r="P26" s="723"/>
      <c r="Q26" s="725"/>
      <c r="R26" s="706"/>
      <c r="S26" s="707"/>
    </row>
    <row r="27" spans="1:22" s="36" customFormat="1" ht="12.75" x14ac:dyDescent="0.2">
      <c r="A27" s="155" t="s">
        <v>192</v>
      </c>
      <c r="B27" s="286">
        <v>5</v>
      </c>
      <c r="C27" s="286">
        <v>5</v>
      </c>
      <c r="D27" s="688"/>
      <c r="E27" s="688"/>
      <c r="F27" s="688"/>
      <c r="G27" s="690"/>
      <c r="H27" s="667"/>
      <c r="I27" s="712"/>
      <c r="J27" s="713"/>
      <c r="K27" s="667"/>
      <c r="L27" s="667"/>
      <c r="M27" s="667"/>
      <c r="N27" s="667"/>
      <c r="O27" s="667"/>
      <c r="P27" s="723"/>
      <c r="Q27" s="725"/>
      <c r="R27" s="706"/>
      <c r="S27" s="707"/>
    </row>
    <row r="28" spans="1:22" s="36" customFormat="1" ht="13.5" thickBot="1" x14ac:dyDescent="0.25">
      <c r="A28" s="156" t="s">
        <v>395</v>
      </c>
      <c r="B28" s="290">
        <v>20</v>
      </c>
      <c r="C28" s="290">
        <v>20</v>
      </c>
      <c r="D28" s="689"/>
      <c r="E28" s="689"/>
      <c r="F28" s="689"/>
      <c r="G28" s="691"/>
      <c r="H28" s="668"/>
      <c r="I28" s="714"/>
      <c r="J28" s="715"/>
      <c r="K28" s="668"/>
      <c r="L28" s="668"/>
      <c r="M28" s="668"/>
      <c r="N28" s="668"/>
      <c r="O28" s="668"/>
      <c r="P28" s="734"/>
      <c r="Q28" s="735"/>
      <c r="R28" s="708"/>
      <c r="S28" s="709"/>
    </row>
    <row r="29" spans="1:22" s="75" customFormat="1" ht="13.5" thickBot="1" x14ac:dyDescent="0.25">
      <c r="A29" s="109" t="s">
        <v>196</v>
      </c>
      <c r="B29" s="72"/>
      <c r="C29" s="72"/>
      <c r="D29" s="55">
        <f>D11+D21+D25</f>
        <v>29.03</v>
      </c>
      <c r="E29" s="55">
        <f>E11+E21+E25</f>
        <v>27.64</v>
      </c>
      <c r="F29" s="55">
        <f>F11+F21+F25</f>
        <v>66.039999999999992</v>
      </c>
      <c r="G29" s="73">
        <f>G11+G21+G25</f>
        <v>592.97</v>
      </c>
      <c r="H29" s="74">
        <f>H11+H21+H25</f>
        <v>265.40999999999997</v>
      </c>
      <c r="I29" s="686">
        <f t="shared" ref="I29" si="0">I11+I21+I25</f>
        <v>28.509999999999998</v>
      </c>
      <c r="J29" s="687"/>
      <c r="K29" s="74">
        <f>-K11+K21+K25</f>
        <v>257.87</v>
      </c>
      <c r="L29" s="74">
        <f>L11+L21+L25</f>
        <v>40.540000000000006</v>
      </c>
      <c r="M29" s="74">
        <f>M11+M21+M25</f>
        <v>0.22</v>
      </c>
      <c r="N29" s="74">
        <f>N11+N21+N25</f>
        <v>0.54</v>
      </c>
      <c r="O29" s="74">
        <f>O11+O21+O25</f>
        <v>2.96</v>
      </c>
      <c r="P29" s="686">
        <f t="shared" ref="P29" si="1">P11+P21+P25</f>
        <v>0.22</v>
      </c>
      <c r="Q29" s="687"/>
      <c r="R29" s="751"/>
      <c r="S29" s="752"/>
    </row>
    <row r="30" spans="1:22" s="36" customFormat="1" ht="13.5" thickBot="1" x14ac:dyDescent="0.25">
      <c r="A30" s="174" t="s">
        <v>197</v>
      </c>
      <c r="B30" s="175"/>
      <c r="C30" s="228"/>
      <c r="D30" s="175"/>
      <c r="E30" s="175"/>
      <c r="F30" s="175"/>
      <c r="G30" s="173"/>
      <c r="H30" s="173"/>
      <c r="I30" s="698"/>
      <c r="J30" s="699"/>
      <c r="K30" s="173"/>
      <c r="L30" s="173"/>
      <c r="M30" s="173"/>
      <c r="N30" s="173"/>
      <c r="O30" s="173"/>
      <c r="P30" s="698"/>
      <c r="Q30" s="699"/>
      <c r="R30" s="698"/>
      <c r="S30" s="699"/>
    </row>
    <row r="31" spans="1:22" s="36" customFormat="1" ht="4.5" customHeight="1" thickBot="1" x14ac:dyDescent="0.25">
      <c r="A31" s="108" t="s">
        <v>198</v>
      </c>
      <c r="B31" s="300">
        <v>100</v>
      </c>
      <c r="C31" s="110"/>
      <c r="D31" s="672">
        <v>2.2000000000000002</v>
      </c>
      <c r="E31" s="672">
        <v>7.6</v>
      </c>
      <c r="F31" s="672">
        <v>11.4</v>
      </c>
      <c r="G31" s="675">
        <v>129</v>
      </c>
      <c r="H31" s="666">
        <v>42.1</v>
      </c>
      <c r="I31" s="680">
        <v>34.299999999999997</v>
      </c>
      <c r="J31" s="711"/>
      <c r="K31" s="666">
        <v>0</v>
      </c>
      <c r="L31" s="666">
        <v>1.9</v>
      </c>
      <c r="M31" s="666">
        <v>0.06</v>
      </c>
      <c r="N31" s="666">
        <v>0.08</v>
      </c>
      <c r="O31" s="666">
        <v>14.9</v>
      </c>
      <c r="P31" s="744">
        <v>8.0000000000000002E-3</v>
      </c>
      <c r="Q31" s="747"/>
      <c r="R31" s="744"/>
      <c r="S31" s="747"/>
    </row>
    <row r="32" spans="1:22" s="36" customFormat="1" ht="16.5" hidden="1" customHeight="1" thickBot="1" x14ac:dyDescent="0.25">
      <c r="A32" s="37" t="s">
        <v>125</v>
      </c>
      <c r="B32" s="288">
        <v>94</v>
      </c>
      <c r="C32" s="291">
        <v>75</v>
      </c>
      <c r="D32" s="688"/>
      <c r="E32" s="688"/>
      <c r="F32" s="688"/>
      <c r="G32" s="690"/>
      <c r="H32" s="667"/>
      <c r="I32" s="712"/>
      <c r="J32" s="713"/>
      <c r="K32" s="667"/>
      <c r="L32" s="667"/>
      <c r="M32" s="667"/>
      <c r="N32" s="667"/>
      <c r="O32" s="667"/>
      <c r="P32" s="723"/>
      <c r="Q32" s="725"/>
      <c r="R32" s="723"/>
      <c r="S32" s="725"/>
    </row>
    <row r="33" spans="1:25" s="36" customFormat="1" ht="12.75" hidden="1" customHeight="1" thickBot="1" x14ac:dyDescent="0.25">
      <c r="A33" s="37" t="s">
        <v>199</v>
      </c>
      <c r="B33" s="288">
        <v>21</v>
      </c>
      <c r="C33" s="291">
        <v>18</v>
      </c>
      <c r="D33" s="688"/>
      <c r="E33" s="688"/>
      <c r="F33" s="688"/>
      <c r="G33" s="690"/>
      <c r="H33" s="667"/>
      <c r="I33" s="712"/>
      <c r="J33" s="713"/>
      <c r="K33" s="667"/>
      <c r="L33" s="667"/>
      <c r="M33" s="667"/>
      <c r="N33" s="667"/>
      <c r="O33" s="667"/>
      <c r="P33" s="723"/>
      <c r="Q33" s="725"/>
      <c r="R33" s="723"/>
      <c r="S33" s="725"/>
    </row>
    <row r="34" spans="1:25" s="36" customFormat="1" ht="13.5" hidden="1" thickBot="1" x14ac:dyDescent="0.25">
      <c r="A34" s="247" t="s">
        <v>281</v>
      </c>
      <c r="B34" s="288">
        <v>28</v>
      </c>
      <c r="C34" s="291">
        <v>28</v>
      </c>
      <c r="D34" s="688"/>
      <c r="E34" s="688"/>
      <c r="F34" s="688"/>
      <c r="G34" s="690"/>
      <c r="H34" s="667"/>
      <c r="I34" s="712"/>
      <c r="J34" s="713"/>
      <c r="K34" s="667"/>
      <c r="L34" s="667"/>
      <c r="M34" s="667"/>
      <c r="N34" s="667"/>
      <c r="O34" s="667"/>
      <c r="P34" s="723"/>
      <c r="Q34" s="725"/>
      <c r="R34" s="723"/>
      <c r="S34" s="725"/>
      <c r="Y34" s="41"/>
    </row>
    <row r="35" spans="1:25" s="36" customFormat="1" ht="13.5" hidden="1" thickBot="1" x14ac:dyDescent="0.25">
      <c r="A35" s="37" t="s">
        <v>201</v>
      </c>
      <c r="B35" s="288">
        <v>8</v>
      </c>
      <c r="C35" s="291">
        <v>8</v>
      </c>
      <c r="D35" s="688"/>
      <c r="E35" s="688"/>
      <c r="F35" s="688"/>
      <c r="G35" s="690"/>
      <c r="H35" s="667"/>
      <c r="I35" s="712"/>
      <c r="J35" s="713"/>
      <c r="K35" s="667"/>
      <c r="L35" s="667"/>
      <c r="M35" s="667"/>
      <c r="N35" s="667"/>
      <c r="O35" s="667"/>
      <c r="P35" s="723"/>
      <c r="Q35" s="725"/>
      <c r="R35" s="723"/>
      <c r="S35" s="725"/>
    </row>
    <row r="36" spans="1:25" s="36" customFormat="1" ht="13.5" hidden="1" thickBot="1" x14ac:dyDescent="0.25">
      <c r="A36" s="37" t="s">
        <v>202</v>
      </c>
      <c r="B36" s="288">
        <v>0.45</v>
      </c>
      <c r="C36" s="291">
        <v>0.45</v>
      </c>
      <c r="D36" s="688"/>
      <c r="E36" s="688"/>
      <c r="F36" s="688"/>
      <c r="G36" s="690"/>
      <c r="H36" s="667"/>
      <c r="I36" s="712"/>
      <c r="J36" s="713"/>
      <c r="K36" s="667"/>
      <c r="L36" s="667"/>
      <c r="M36" s="667"/>
      <c r="N36" s="667"/>
      <c r="O36" s="667"/>
      <c r="P36" s="723"/>
      <c r="Q36" s="725"/>
      <c r="R36" s="723"/>
      <c r="S36" s="725"/>
    </row>
    <row r="37" spans="1:25" s="36" customFormat="1" ht="13.5" hidden="1" thickBot="1" x14ac:dyDescent="0.25">
      <c r="A37" s="93" t="s">
        <v>203</v>
      </c>
      <c r="B37" s="291">
        <v>1.2</v>
      </c>
      <c r="C37" s="291">
        <v>1.2</v>
      </c>
      <c r="D37" s="688"/>
      <c r="E37" s="688"/>
      <c r="F37" s="688"/>
      <c r="G37" s="690"/>
      <c r="H37" s="667"/>
      <c r="I37" s="712"/>
      <c r="J37" s="713"/>
      <c r="K37" s="667"/>
      <c r="L37" s="667"/>
      <c r="M37" s="667"/>
      <c r="N37" s="667"/>
      <c r="O37" s="667"/>
      <c r="P37" s="723"/>
      <c r="Q37" s="725"/>
      <c r="R37" s="723"/>
      <c r="S37" s="725"/>
    </row>
    <row r="38" spans="1:25" s="36" customFormat="1" ht="13.5" hidden="1" thickBot="1" x14ac:dyDescent="0.25">
      <c r="A38" s="86" t="s">
        <v>302</v>
      </c>
      <c r="B38" s="289">
        <v>1</v>
      </c>
      <c r="C38" s="292">
        <v>1</v>
      </c>
      <c r="D38" s="689"/>
      <c r="E38" s="689"/>
      <c r="F38" s="689"/>
      <c r="G38" s="691"/>
      <c r="H38" s="668"/>
      <c r="I38" s="714"/>
      <c r="J38" s="715"/>
      <c r="K38" s="668"/>
      <c r="L38" s="668"/>
      <c r="M38" s="668"/>
      <c r="N38" s="668"/>
      <c r="O38" s="668"/>
      <c r="P38" s="734"/>
      <c r="Q38" s="735"/>
      <c r="R38" s="734"/>
      <c r="S38" s="735"/>
    </row>
    <row r="39" spans="1:25" s="36" customFormat="1" ht="25.5" x14ac:dyDescent="0.2">
      <c r="A39" s="108" t="s">
        <v>465</v>
      </c>
      <c r="B39" s="301" t="s">
        <v>453</v>
      </c>
      <c r="C39" s="285"/>
      <c r="D39" s="669">
        <v>15</v>
      </c>
      <c r="E39" s="672">
        <v>11.1</v>
      </c>
      <c r="F39" s="672">
        <v>20.9</v>
      </c>
      <c r="G39" s="675">
        <v>248.7</v>
      </c>
      <c r="H39" s="666">
        <v>89.25</v>
      </c>
      <c r="I39" s="680">
        <v>13.5</v>
      </c>
      <c r="J39" s="681"/>
      <c r="K39" s="666">
        <v>33.35</v>
      </c>
      <c r="L39" s="666">
        <v>0.95</v>
      </c>
      <c r="M39" s="666">
        <v>0.03</v>
      </c>
      <c r="N39" s="666">
        <v>0</v>
      </c>
      <c r="O39" s="666">
        <v>2.1</v>
      </c>
      <c r="P39" s="744">
        <v>1.1299999999999999</v>
      </c>
      <c r="Q39" s="747"/>
      <c r="R39" s="744"/>
      <c r="S39" s="747"/>
    </row>
    <row r="40" spans="1:25" s="36" customFormat="1" ht="12.75" customHeight="1" x14ac:dyDescent="0.2">
      <c r="A40" s="229" t="s">
        <v>457</v>
      </c>
      <c r="B40" s="293">
        <v>100</v>
      </c>
      <c r="C40" s="294">
        <v>75</v>
      </c>
      <c r="D40" s="670"/>
      <c r="E40" s="673"/>
      <c r="F40" s="673"/>
      <c r="G40" s="676"/>
      <c r="H40" s="678"/>
      <c r="I40" s="682"/>
      <c r="J40" s="683"/>
      <c r="K40" s="678"/>
      <c r="L40" s="678"/>
      <c r="M40" s="678"/>
      <c r="N40" s="678"/>
      <c r="O40" s="678"/>
      <c r="P40" s="723"/>
      <c r="Q40" s="725"/>
      <c r="R40" s="723"/>
      <c r="S40" s="725"/>
    </row>
    <row r="41" spans="1:25" s="36" customFormat="1" ht="12.75" customHeight="1" x14ac:dyDescent="0.2">
      <c r="A41" s="229" t="s">
        <v>458</v>
      </c>
      <c r="B41" s="293">
        <v>107</v>
      </c>
      <c r="C41" s="294">
        <v>75</v>
      </c>
      <c r="D41" s="670"/>
      <c r="E41" s="673"/>
      <c r="F41" s="673"/>
      <c r="G41" s="676"/>
      <c r="H41" s="678"/>
      <c r="I41" s="682"/>
      <c r="J41" s="683"/>
      <c r="K41" s="678"/>
      <c r="L41" s="678"/>
      <c r="M41" s="678"/>
      <c r="N41" s="678"/>
      <c r="O41" s="678"/>
      <c r="P41" s="723"/>
      <c r="Q41" s="725"/>
      <c r="R41" s="723"/>
      <c r="S41" s="725"/>
    </row>
    <row r="42" spans="1:25" s="36" customFormat="1" ht="12.75" customHeight="1" x14ac:dyDescent="0.2">
      <c r="A42" s="229" t="s">
        <v>459</v>
      </c>
      <c r="B42" s="293">
        <v>115</v>
      </c>
      <c r="C42" s="294">
        <v>75</v>
      </c>
      <c r="D42" s="670"/>
      <c r="E42" s="673"/>
      <c r="F42" s="673"/>
      <c r="G42" s="676"/>
      <c r="H42" s="678"/>
      <c r="I42" s="682"/>
      <c r="J42" s="683"/>
      <c r="K42" s="678"/>
      <c r="L42" s="678"/>
      <c r="M42" s="678"/>
      <c r="N42" s="678"/>
      <c r="O42" s="678"/>
      <c r="P42" s="723"/>
      <c r="Q42" s="725"/>
      <c r="R42" s="723"/>
      <c r="S42" s="725"/>
    </row>
    <row r="43" spans="1:25" s="36" customFormat="1" ht="12.75" customHeight="1" x14ac:dyDescent="0.2">
      <c r="A43" s="229" t="s">
        <v>460</v>
      </c>
      <c r="B43" s="293">
        <v>125</v>
      </c>
      <c r="C43" s="294">
        <v>75</v>
      </c>
      <c r="D43" s="670"/>
      <c r="E43" s="673"/>
      <c r="F43" s="673"/>
      <c r="G43" s="676"/>
      <c r="H43" s="678"/>
      <c r="I43" s="682"/>
      <c r="J43" s="683"/>
      <c r="K43" s="678"/>
      <c r="L43" s="678"/>
      <c r="M43" s="678"/>
      <c r="N43" s="678"/>
      <c r="O43" s="678"/>
      <c r="P43" s="723"/>
      <c r="Q43" s="725"/>
      <c r="R43" s="723"/>
      <c r="S43" s="725"/>
    </row>
    <row r="44" spans="1:25" s="36" customFormat="1" ht="12.75" customHeight="1" x14ac:dyDescent="0.2">
      <c r="A44" s="229" t="s">
        <v>466</v>
      </c>
      <c r="B44" s="293"/>
      <c r="C44" s="294"/>
      <c r="D44" s="670"/>
      <c r="E44" s="673"/>
      <c r="F44" s="673"/>
      <c r="G44" s="676"/>
      <c r="H44" s="678"/>
      <c r="I44" s="682"/>
      <c r="J44" s="683"/>
      <c r="K44" s="678"/>
      <c r="L44" s="678"/>
      <c r="M44" s="678"/>
      <c r="N44" s="678"/>
      <c r="O44" s="678"/>
      <c r="P44" s="723"/>
      <c r="Q44" s="725"/>
      <c r="R44" s="723"/>
      <c r="S44" s="725"/>
    </row>
    <row r="45" spans="1:25" s="36" customFormat="1" ht="12.75" customHeight="1" x14ac:dyDescent="0.2">
      <c r="A45" s="229" t="s">
        <v>467</v>
      </c>
      <c r="B45" s="293">
        <v>5</v>
      </c>
      <c r="C45" s="294">
        <v>5</v>
      </c>
      <c r="D45" s="670"/>
      <c r="E45" s="673"/>
      <c r="F45" s="673"/>
      <c r="G45" s="676"/>
      <c r="H45" s="678"/>
      <c r="I45" s="682"/>
      <c r="J45" s="683"/>
      <c r="K45" s="678"/>
      <c r="L45" s="678"/>
      <c r="M45" s="678"/>
      <c r="N45" s="678"/>
      <c r="O45" s="678"/>
      <c r="P45" s="723"/>
      <c r="Q45" s="725"/>
      <c r="R45" s="723"/>
      <c r="S45" s="725"/>
    </row>
    <row r="46" spans="1:25" s="36" customFormat="1" ht="12.75" customHeight="1" x14ac:dyDescent="0.2">
      <c r="A46" s="93" t="s">
        <v>125</v>
      </c>
      <c r="B46" s="295" t="s">
        <v>461</v>
      </c>
      <c r="C46" s="296" t="s">
        <v>462</v>
      </c>
      <c r="D46" s="670"/>
      <c r="E46" s="673"/>
      <c r="F46" s="673"/>
      <c r="G46" s="676"/>
      <c r="H46" s="678"/>
      <c r="I46" s="682"/>
      <c r="J46" s="683"/>
      <c r="K46" s="678"/>
      <c r="L46" s="678"/>
      <c r="M46" s="678"/>
      <c r="N46" s="678"/>
      <c r="O46" s="678"/>
      <c r="P46" s="723"/>
      <c r="Q46" s="725"/>
      <c r="R46" s="723"/>
      <c r="S46" s="725"/>
    </row>
    <row r="47" spans="1:25" s="36" customFormat="1" ht="12.75" customHeight="1" x14ac:dyDescent="0.2">
      <c r="A47" s="93" t="s">
        <v>199</v>
      </c>
      <c r="B47" s="295" t="s">
        <v>463</v>
      </c>
      <c r="C47" s="296" t="s">
        <v>464</v>
      </c>
      <c r="D47" s="670"/>
      <c r="E47" s="673"/>
      <c r="F47" s="673"/>
      <c r="G47" s="676"/>
      <c r="H47" s="678"/>
      <c r="I47" s="682"/>
      <c r="J47" s="683"/>
      <c r="K47" s="678"/>
      <c r="L47" s="678"/>
      <c r="M47" s="678"/>
      <c r="N47" s="678"/>
      <c r="O47" s="678"/>
      <c r="P47" s="723"/>
      <c r="Q47" s="725"/>
      <c r="R47" s="723"/>
      <c r="S47" s="725"/>
    </row>
    <row r="48" spans="1:25" s="36" customFormat="1" ht="13.5" customHeight="1" thickBot="1" x14ac:dyDescent="0.25">
      <c r="A48" s="93" t="s">
        <v>206</v>
      </c>
      <c r="B48" s="293">
        <v>27</v>
      </c>
      <c r="C48" s="294">
        <v>15</v>
      </c>
      <c r="D48" s="670"/>
      <c r="E48" s="673"/>
      <c r="F48" s="673"/>
      <c r="G48" s="676"/>
      <c r="H48" s="678"/>
      <c r="I48" s="682"/>
      <c r="J48" s="683"/>
      <c r="K48" s="678"/>
      <c r="L48" s="678"/>
      <c r="M48" s="678"/>
      <c r="N48" s="678"/>
      <c r="O48" s="678"/>
      <c r="P48" s="723"/>
      <c r="Q48" s="725"/>
      <c r="R48" s="723"/>
      <c r="S48" s="725"/>
      <c r="W48" s="41"/>
    </row>
    <row r="49" spans="1:24" s="36" customFormat="1" ht="13.5" customHeight="1" thickBot="1" x14ac:dyDescent="0.25">
      <c r="A49" s="93" t="s">
        <v>192</v>
      </c>
      <c r="B49" s="293">
        <v>5</v>
      </c>
      <c r="C49" s="294">
        <v>5</v>
      </c>
      <c r="D49" s="670"/>
      <c r="E49" s="673"/>
      <c r="F49" s="673"/>
      <c r="G49" s="676"/>
      <c r="H49" s="678"/>
      <c r="I49" s="682"/>
      <c r="J49" s="683"/>
      <c r="K49" s="678"/>
      <c r="L49" s="678"/>
      <c r="M49" s="678"/>
      <c r="N49" s="678"/>
      <c r="O49" s="678"/>
      <c r="P49" s="723"/>
      <c r="Q49" s="725"/>
      <c r="R49" s="723"/>
      <c r="S49" s="725"/>
      <c r="W49" s="41"/>
      <c r="X49" s="284"/>
    </row>
    <row r="50" spans="1:24" s="36" customFormat="1" ht="13.5" customHeight="1" thickBot="1" x14ac:dyDescent="0.25">
      <c r="A50" s="538" t="s">
        <v>281</v>
      </c>
      <c r="B50" s="551">
        <v>7.5</v>
      </c>
      <c r="C50" s="294">
        <v>7.5</v>
      </c>
      <c r="D50" s="670"/>
      <c r="E50" s="673"/>
      <c r="F50" s="673"/>
      <c r="G50" s="676"/>
      <c r="H50" s="678"/>
      <c r="I50" s="682"/>
      <c r="J50" s="683"/>
      <c r="K50" s="678"/>
      <c r="L50" s="678"/>
      <c r="M50" s="678"/>
      <c r="N50" s="678"/>
      <c r="O50" s="678"/>
      <c r="P50" s="723"/>
      <c r="Q50" s="725"/>
      <c r="R50" s="723"/>
      <c r="S50" s="725"/>
      <c r="W50" s="41"/>
      <c r="X50" s="284"/>
    </row>
    <row r="51" spans="1:24" s="36" customFormat="1" ht="12.75" customHeight="1" x14ac:dyDescent="0.2">
      <c r="A51" s="93" t="s">
        <v>207</v>
      </c>
      <c r="B51" s="293">
        <v>10</v>
      </c>
      <c r="C51" s="294">
        <v>10</v>
      </c>
      <c r="D51" s="670"/>
      <c r="E51" s="673"/>
      <c r="F51" s="673"/>
      <c r="G51" s="676"/>
      <c r="H51" s="678"/>
      <c r="I51" s="682"/>
      <c r="J51" s="683"/>
      <c r="K51" s="678"/>
      <c r="L51" s="678"/>
      <c r="M51" s="678"/>
      <c r="N51" s="678"/>
      <c r="O51" s="678"/>
      <c r="P51" s="723"/>
      <c r="Q51" s="725"/>
      <c r="R51" s="723"/>
      <c r="S51" s="725"/>
    </row>
    <row r="52" spans="1:24" s="36" customFormat="1" ht="13.5" customHeight="1" thickBot="1" x14ac:dyDescent="0.25">
      <c r="A52" s="93" t="s">
        <v>260</v>
      </c>
      <c r="B52" s="297">
        <v>54</v>
      </c>
      <c r="C52" s="294">
        <v>40</v>
      </c>
      <c r="D52" s="670"/>
      <c r="E52" s="673"/>
      <c r="F52" s="673"/>
      <c r="G52" s="676"/>
      <c r="H52" s="678"/>
      <c r="I52" s="682"/>
      <c r="J52" s="683"/>
      <c r="K52" s="678"/>
      <c r="L52" s="678"/>
      <c r="M52" s="678"/>
      <c r="N52" s="678"/>
      <c r="O52" s="678"/>
      <c r="P52" s="734"/>
      <c r="Q52" s="735"/>
      <c r="R52" s="734"/>
      <c r="S52" s="735"/>
    </row>
    <row r="53" spans="1:24" s="36" customFormat="1" ht="13.5" customHeight="1" x14ac:dyDescent="0.2">
      <c r="A53" s="247" t="s">
        <v>472</v>
      </c>
      <c r="B53" s="297">
        <v>1.35</v>
      </c>
      <c r="C53" s="334">
        <v>1</v>
      </c>
      <c r="D53" s="670"/>
      <c r="E53" s="673"/>
      <c r="F53" s="673"/>
      <c r="G53" s="676"/>
      <c r="H53" s="678"/>
      <c r="I53" s="682"/>
      <c r="J53" s="683"/>
      <c r="K53" s="678"/>
      <c r="L53" s="678"/>
      <c r="M53" s="678"/>
      <c r="N53" s="678"/>
      <c r="O53" s="678"/>
      <c r="P53" s="242"/>
      <c r="Q53" s="243"/>
      <c r="R53" s="242"/>
      <c r="S53" s="243"/>
    </row>
    <row r="54" spans="1:24" s="36" customFormat="1" ht="13.5" customHeight="1" thickBot="1" x14ac:dyDescent="0.25">
      <c r="A54" s="86" t="s">
        <v>302</v>
      </c>
      <c r="B54" s="298">
        <v>2</v>
      </c>
      <c r="C54" s="299">
        <v>2</v>
      </c>
      <c r="D54" s="671"/>
      <c r="E54" s="674"/>
      <c r="F54" s="674"/>
      <c r="G54" s="677"/>
      <c r="H54" s="679"/>
      <c r="I54" s="684"/>
      <c r="J54" s="685"/>
      <c r="K54" s="679"/>
      <c r="L54" s="679"/>
      <c r="M54" s="679"/>
      <c r="N54" s="679"/>
      <c r="O54" s="679"/>
      <c r="P54" s="87"/>
      <c r="Q54" s="89"/>
      <c r="R54" s="87"/>
      <c r="S54" s="89"/>
    </row>
    <row r="55" spans="1:24" s="133" customFormat="1" ht="12.75" x14ac:dyDescent="0.2">
      <c r="A55" s="148" t="s">
        <v>470</v>
      </c>
      <c r="B55" s="317">
        <v>100</v>
      </c>
      <c r="C55" s="149"/>
      <c r="D55" s="776">
        <v>12.42</v>
      </c>
      <c r="E55" s="776">
        <v>14.78</v>
      </c>
      <c r="F55" s="776">
        <v>11.78</v>
      </c>
      <c r="G55" s="779">
        <v>233.2</v>
      </c>
      <c r="H55" s="755">
        <v>15.23</v>
      </c>
      <c r="I55" s="755">
        <v>24.6</v>
      </c>
      <c r="J55" s="314">
        <f>SUM(I55)</f>
        <v>24.6</v>
      </c>
      <c r="K55" s="755">
        <v>2.4300000000000002</v>
      </c>
      <c r="L55" s="755">
        <v>6.3E-2</v>
      </c>
      <c r="M55" s="755">
        <v>0.09</v>
      </c>
      <c r="N55" s="755">
        <v>1.17</v>
      </c>
      <c r="O55" s="756">
        <v>0</v>
      </c>
    </row>
    <row r="56" spans="1:24" s="133" customFormat="1" ht="12.75" customHeight="1" x14ac:dyDescent="0.2">
      <c r="A56" s="312" t="s">
        <v>405</v>
      </c>
      <c r="B56" s="318">
        <v>72.319999999999993</v>
      </c>
      <c r="C56" s="318">
        <v>64</v>
      </c>
      <c r="D56" s="777"/>
      <c r="E56" s="673"/>
      <c r="F56" s="673"/>
      <c r="G56" s="676"/>
      <c r="H56" s="678"/>
      <c r="I56" s="678"/>
      <c r="J56" s="315"/>
      <c r="K56" s="678"/>
      <c r="L56" s="678"/>
      <c r="M56" s="678"/>
      <c r="N56" s="678"/>
      <c r="O56" s="670"/>
    </row>
    <row r="57" spans="1:24" s="133" customFormat="1" ht="12.75" customHeight="1" x14ac:dyDescent="0.2">
      <c r="A57" s="277" t="s">
        <v>205</v>
      </c>
      <c r="B57" s="318">
        <v>8.3000000000000007</v>
      </c>
      <c r="C57" s="318">
        <v>8.3000000000000007</v>
      </c>
      <c r="D57" s="777"/>
      <c r="E57" s="673"/>
      <c r="F57" s="673"/>
      <c r="G57" s="676"/>
      <c r="H57" s="678"/>
      <c r="I57" s="678"/>
      <c r="J57" s="315"/>
      <c r="K57" s="678"/>
      <c r="L57" s="678"/>
      <c r="M57" s="678"/>
      <c r="N57" s="678"/>
      <c r="O57" s="670"/>
    </row>
    <row r="58" spans="1:24" s="133" customFormat="1" ht="12.75" customHeight="1" x14ac:dyDescent="0.2">
      <c r="A58" s="277" t="s">
        <v>199</v>
      </c>
      <c r="B58" s="318">
        <v>35</v>
      </c>
      <c r="C58" s="318">
        <v>30</v>
      </c>
      <c r="D58" s="777"/>
      <c r="E58" s="673"/>
      <c r="F58" s="673"/>
      <c r="G58" s="676"/>
      <c r="H58" s="678"/>
      <c r="I58" s="678"/>
      <c r="J58" s="315"/>
      <c r="K58" s="678"/>
      <c r="L58" s="678"/>
      <c r="M58" s="678"/>
      <c r="N58" s="678"/>
      <c r="O58" s="670"/>
    </row>
    <row r="59" spans="1:24" s="133" customFormat="1" ht="12.75" customHeight="1" x14ac:dyDescent="0.2">
      <c r="A59" s="277" t="s">
        <v>201</v>
      </c>
      <c r="B59" s="318">
        <v>5</v>
      </c>
      <c r="C59" s="318">
        <v>5</v>
      </c>
      <c r="D59" s="777"/>
      <c r="E59" s="673"/>
      <c r="F59" s="673"/>
      <c r="G59" s="676"/>
      <c r="H59" s="678"/>
      <c r="I59" s="678"/>
      <c r="J59" s="315"/>
      <c r="K59" s="678"/>
      <c r="L59" s="678"/>
      <c r="M59" s="678"/>
      <c r="N59" s="678"/>
      <c r="O59" s="670"/>
    </row>
    <row r="60" spans="1:24" s="133" customFormat="1" ht="12.75" customHeight="1" x14ac:dyDescent="0.2">
      <c r="A60" s="277" t="s">
        <v>216</v>
      </c>
      <c r="B60" s="318">
        <v>6.7</v>
      </c>
      <c r="C60" s="318">
        <v>6.7</v>
      </c>
      <c r="D60" s="777"/>
      <c r="E60" s="673"/>
      <c r="F60" s="673"/>
      <c r="G60" s="676"/>
      <c r="H60" s="678"/>
      <c r="I60" s="678"/>
      <c r="J60" s="315"/>
      <c r="K60" s="678"/>
      <c r="L60" s="678"/>
      <c r="M60" s="678"/>
      <c r="N60" s="678"/>
      <c r="O60" s="670"/>
    </row>
    <row r="61" spans="1:24" s="133" customFormat="1" ht="12.75" customHeight="1" x14ac:dyDescent="0.2">
      <c r="A61" s="277" t="s">
        <v>201</v>
      </c>
      <c r="B61" s="318">
        <v>8.3000000000000007</v>
      </c>
      <c r="C61" s="318">
        <v>8.3000000000000007</v>
      </c>
      <c r="D61" s="777"/>
      <c r="E61" s="673"/>
      <c r="F61" s="673"/>
      <c r="G61" s="676"/>
      <c r="H61" s="678"/>
      <c r="I61" s="678"/>
      <c r="J61" s="315"/>
      <c r="K61" s="678"/>
      <c r="L61" s="678"/>
      <c r="M61" s="678"/>
      <c r="N61" s="678"/>
      <c r="O61" s="670"/>
    </row>
    <row r="62" spans="1:24" s="133" customFormat="1" ht="13.5" customHeight="1" thickBot="1" x14ac:dyDescent="0.25">
      <c r="A62" s="278" t="s">
        <v>218</v>
      </c>
      <c r="B62" s="319">
        <v>2.5</v>
      </c>
      <c r="C62" s="319">
        <v>2.5</v>
      </c>
      <c r="D62" s="778"/>
      <c r="E62" s="674"/>
      <c r="F62" s="674"/>
      <c r="G62" s="677"/>
      <c r="H62" s="679"/>
      <c r="I62" s="679"/>
      <c r="J62" s="316"/>
      <c r="K62" s="679"/>
      <c r="L62" s="679"/>
      <c r="M62" s="679"/>
      <c r="N62" s="679"/>
      <c r="O62" s="671"/>
    </row>
    <row r="63" spans="1:24" s="133" customFormat="1" ht="12.75" x14ac:dyDescent="0.2">
      <c r="A63" s="148" t="s">
        <v>579</v>
      </c>
      <c r="B63" s="317">
        <v>50</v>
      </c>
      <c r="C63" s="149"/>
      <c r="D63" s="663">
        <v>1.4</v>
      </c>
      <c r="E63" s="663">
        <v>16.2</v>
      </c>
      <c r="F63" s="663">
        <v>3.3</v>
      </c>
      <c r="G63" s="663">
        <v>163.19999999999999</v>
      </c>
      <c r="H63" s="666">
        <v>38.4</v>
      </c>
      <c r="I63" s="666">
        <v>0.15</v>
      </c>
      <c r="J63" s="666">
        <v>0</v>
      </c>
      <c r="K63" s="666">
        <v>0</v>
      </c>
      <c r="L63" s="666">
        <v>3.4</v>
      </c>
      <c r="M63" s="666">
        <v>0.15</v>
      </c>
      <c r="N63" s="666">
        <v>0.05</v>
      </c>
      <c r="O63" s="666">
        <v>0.3</v>
      </c>
      <c r="P63" s="666">
        <v>0.3</v>
      </c>
    </row>
    <row r="64" spans="1:24" s="133" customFormat="1" ht="12.75" customHeight="1" x14ac:dyDescent="0.2">
      <c r="A64" s="312" t="s">
        <v>42</v>
      </c>
      <c r="B64" s="458">
        <v>2.25</v>
      </c>
      <c r="C64" s="459">
        <v>2.25</v>
      </c>
      <c r="D64" s="664"/>
      <c r="E64" s="664"/>
      <c r="F64" s="664"/>
      <c r="G64" s="664"/>
      <c r="H64" s="667"/>
      <c r="I64" s="667"/>
      <c r="J64" s="667"/>
      <c r="K64" s="667"/>
      <c r="L64" s="667"/>
      <c r="M64" s="667"/>
      <c r="N64" s="667"/>
      <c r="O64" s="667"/>
      <c r="P64" s="667"/>
    </row>
    <row r="65" spans="1:19" s="133" customFormat="1" ht="12.75" customHeight="1" x14ac:dyDescent="0.2">
      <c r="A65" s="312" t="s">
        <v>216</v>
      </c>
      <c r="B65" s="458">
        <v>2.25</v>
      </c>
      <c r="C65" s="459">
        <v>2.25</v>
      </c>
      <c r="D65" s="664"/>
      <c r="E65" s="664"/>
      <c r="F65" s="664"/>
      <c r="G65" s="664"/>
      <c r="H65" s="667"/>
      <c r="I65" s="667"/>
      <c r="J65" s="667"/>
      <c r="K65" s="667"/>
      <c r="L65" s="667"/>
      <c r="M65" s="667"/>
      <c r="N65" s="667"/>
      <c r="O65" s="667"/>
      <c r="P65" s="667"/>
    </row>
    <row r="66" spans="1:19" s="133" customFormat="1" ht="12.75" customHeight="1" x14ac:dyDescent="0.2">
      <c r="A66" s="312" t="s">
        <v>580</v>
      </c>
      <c r="B66" s="458">
        <v>45</v>
      </c>
      <c r="C66" s="459">
        <v>45</v>
      </c>
      <c r="D66" s="664"/>
      <c r="E66" s="664"/>
      <c r="F66" s="664"/>
      <c r="G66" s="664"/>
      <c r="H66" s="667"/>
      <c r="I66" s="667"/>
      <c r="J66" s="667"/>
      <c r="K66" s="667"/>
      <c r="L66" s="667"/>
      <c r="M66" s="667"/>
      <c r="N66" s="667"/>
      <c r="O66" s="667"/>
      <c r="P66" s="667"/>
    </row>
    <row r="67" spans="1:19" s="133" customFormat="1" ht="12.75" customHeight="1" x14ac:dyDescent="0.2">
      <c r="A67" s="312" t="s">
        <v>299</v>
      </c>
      <c r="B67" s="458">
        <v>3.75</v>
      </c>
      <c r="C67" s="459">
        <v>3</v>
      </c>
      <c r="D67" s="664"/>
      <c r="E67" s="664"/>
      <c r="F67" s="664"/>
      <c r="G67" s="664"/>
      <c r="H67" s="667"/>
      <c r="I67" s="667"/>
      <c r="J67" s="667"/>
      <c r="K67" s="667"/>
      <c r="L67" s="667"/>
      <c r="M67" s="667"/>
      <c r="N67" s="667"/>
      <c r="O67" s="667"/>
      <c r="P67" s="667"/>
    </row>
    <row r="68" spans="1:19" s="133" customFormat="1" ht="12.75" customHeight="1" x14ac:dyDescent="0.2">
      <c r="A68" s="312" t="s">
        <v>300</v>
      </c>
      <c r="B68" s="458">
        <v>1.2</v>
      </c>
      <c r="C68" s="459">
        <v>1</v>
      </c>
      <c r="D68" s="664"/>
      <c r="E68" s="664"/>
      <c r="F68" s="664"/>
      <c r="G68" s="664"/>
      <c r="H68" s="667"/>
      <c r="I68" s="667"/>
      <c r="J68" s="667"/>
      <c r="K68" s="667"/>
      <c r="L68" s="667"/>
      <c r="M68" s="667"/>
      <c r="N68" s="667"/>
      <c r="O68" s="667"/>
      <c r="P68" s="667"/>
    </row>
    <row r="69" spans="1:19" s="133" customFormat="1" ht="12.75" customHeight="1" x14ac:dyDescent="0.2">
      <c r="A69" s="312" t="s">
        <v>281</v>
      </c>
      <c r="B69" s="458">
        <v>12.5</v>
      </c>
      <c r="C69" s="459">
        <v>12.5</v>
      </c>
      <c r="D69" s="664"/>
      <c r="E69" s="664"/>
      <c r="F69" s="664"/>
      <c r="G69" s="664"/>
      <c r="H69" s="667"/>
      <c r="I69" s="667"/>
      <c r="J69" s="667"/>
      <c r="K69" s="667"/>
      <c r="L69" s="667"/>
      <c r="M69" s="667"/>
      <c r="N69" s="667"/>
      <c r="O69" s="667"/>
      <c r="P69" s="667"/>
    </row>
    <row r="70" spans="1:19" s="133" customFormat="1" ht="12.75" customHeight="1" x14ac:dyDescent="0.2">
      <c r="A70" s="312" t="s">
        <v>318</v>
      </c>
      <c r="B70" s="458">
        <v>0.75</v>
      </c>
      <c r="C70" s="459">
        <v>0.75</v>
      </c>
      <c r="D70" s="664"/>
      <c r="E70" s="664"/>
      <c r="F70" s="664"/>
      <c r="G70" s="664"/>
      <c r="H70" s="667"/>
      <c r="I70" s="667"/>
      <c r="J70" s="667"/>
      <c r="K70" s="667"/>
      <c r="L70" s="667"/>
      <c r="M70" s="667"/>
      <c r="N70" s="667"/>
      <c r="O70" s="667"/>
      <c r="P70" s="667"/>
    </row>
    <row r="71" spans="1:19" s="133" customFormat="1" ht="12.75" customHeight="1" x14ac:dyDescent="0.2">
      <c r="A71" s="312" t="s">
        <v>203</v>
      </c>
      <c r="B71" s="458">
        <v>0.5</v>
      </c>
      <c r="C71" s="459">
        <v>0.5</v>
      </c>
      <c r="D71" s="664"/>
      <c r="E71" s="664"/>
      <c r="F71" s="664"/>
      <c r="G71" s="664"/>
      <c r="H71" s="667"/>
      <c r="I71" s="667"/>
      <c r="J71" s="667"/>
      <c r="K71" s="667"/>
      <c r="L71" s="667"/>
      <c r="M71" s="667"/>
      <c r="N71" s="667"/>
      <c r="O71" s="667"/>
      <c r="P71" s="667"/>
    </row>
    <row r="72" spans="1:19" s="133" customFormat="1" ht="13.5" customHeight="1" thickBot="1" x14ac:dyDescent="0.25">
      <c r="A72" s="494" t="s">
        <v>218</v>
      </c>
      <c r="B72" s="448">
        <v>0.5</v>
      </c>
      <c r="C72" s="449">
        <v>0.5</v>
      </c>
      <c r="D72" s="665"/>
      <c r="E72" s="665"/>
      <c r="F72" s="665"/>
      <c r="G72" s="665"/>
      <c r="H72" s="668"/>
      <c r="I72" s="668"/>
      <c r="J72" s="668"/>
      <c r="K72" s="668"/>
      <c r="L72" s="668"/>
      <c r="M72" s="668"/>
      <c r="N72" s="668"/>
      <c r="O72" s="668"/>
      <c r="P72" s="668"/>
    </row>
    <row r="73" spans="1:19" s="36" customFormat="1" ht="12.75" x14ac:dyDescent="0.2">
      <c r="A73" s="108" t="s">
        <v>399</v>
      </c>
      <c r="B73" s="300">
        <v>150</v>
      </c>
      <c r="C73" s="498"/>
      <c r="D73" s="672">
        <v>4.3</v>
      </c>
      <c r="E73" s="672">
        <v>14.5</v>
      </c>
      <c r="F73" s="672">
        <v>29.33</v>
      </c>
      <c r="G73" s="675">
        <v>268</v>
      </c>
      <c r="H73" s="666">
        <v>14.67</v>
      </c>
      <c r="I73" s="680">
        <v>22.2</v>
      </c>
      <c r="J73" s="711"/>
      <c r="K73" s="666">
        <v>146.66</v>
      </c>
      <c r="L73" s="666">
        <v>0.91</v>
      </c>
      <c r="M73" s="666">
        <v>7.0999999999999994E-2</v>
      </c>
      <c r="N73" s="666">
        <v>0.35</v>
      </c>
      <c r="O73" s="666">
        <v>2.0299999999999998</v>
      </c>
      <c r="P73" s="748">
        <v>0.27</v>
      </c>
      <c r="Q73" s="744"/>
      <c r="R73" s="745"/>
      <c r="S73" s="747"/>
    </row>
    <row r="74" spans="1:19" s="36" customFormat="1" ht="12.75" x14ac:dyDescent="0.2">
      <c r="A74" s="495" t="s">
        <v>400</v>
      </c>
      <c r="B74" s="500">
        <v>51</v>
      </c>
      <c r="C74" s="500">
        <v>51</v>
      </c>
      <c r="D74" s="688"/>
      <c r="E74" s="688"/>
      <c r="F74" s="688"/>
      <c r="G74" s="690"/>
      <c r="H74" s="667"/>
      <c r="I74" s="712"/>
      <c r="J74" s="713"/>
      <c r="K74" s="667"/>
      <c r="L74" s="667"/>
      <c r="M74" s="667"/>
      <c r="N74" s="667"/>
      <c r="O74" s="667"/>
      <c r="P74" s="749"/>
      <c r="Q74" s="723"/>
      <c r="R74" s="724"/>
      <c r="S74" s="725"/>
    </row>
    <row r="75" spans="1:19" s="36" customFormat="1" ht="12.75" x14ac:dyDescent="0.2">
      <c r="A75" s="495" t="s">
        <v>42</v>
      </c>
      <c r="B75" s="500">
        <v>5.25</v>
      </c>
      <c r="C75" s="500">
        <v>5.25</v>
      </c>
      <c r="D75" s="688"/>
      <c r="E75" s="688"/>
      <c r="F75" s="688"/>
      <c r="G75" s="690"/>
      <c r="H75" s="667"/>
      <c r="I75" s="712"/>
      <c r="J75" s="713"/>
      <c r="K75" s="667"/>
      <c r="L75" s="667"/>
      <c r="M75" s="667"/>
      <c r="N75" s="667"/>
      <c r="O75" s="667"/>
      <c r="P75" s="749"/>
      <c r="Q75" s="723"/>
      <c r="R75" s="724"/>
      <c r="S75" s="725"/>
    </row>
    <row r="76" spans="1:19" s="36" customFormat="1" ht="13.5" thickBot="1" x14ac:dyDescent="0.25">
      <c r="A76" s="490" t="s">
        <v>302</v>
      </c>
      <c r="B76" s="499">
        <v>3</v>
      </c>
      <c r="C76" s="499">
        <v>3</v>
      </c>
      <c r="D76" s="785"/>
      <c r="E76" s="785"/>
      <c r="F76" s="785"/>
      <c r="G76" s="786"/>
      <c r="H76" s="753"/>
      <c r="I76" s="787"/>
      <c r="J76" s="788"/>
      <c r="K76" s="753"/>
      <c r="L76" s="753"/>
      <c r="M76" s="753"/>
      <c r="N76" s="753"/>
      <c r="O76" s="753"/>
      <c r="P76" s="750"/>
      <c r="Q76" s="734"/>
      <c r="R76" s="754"/>
      <c r="S76" s="735"/>
    </row>
    <row r="77" spans="1:19" s="36" customFormat="1" ht="12.75" x14ac:dyDescent="0.2">
      <c r="A77" s="108" t="s">
        <v>287</v>
      </c>
      <c r="B77" s="232" t="s">
        <v>250</v>
      </c>
      <c r="C77" s="232"/>
      <c r="D77" s="672">
        <v>4.7</v>
      </c>
      <c r="E77" s="672">
        <v>5</v>
      </c>
      <c r="F77" s="672">
        <v>31.8</v>
      </c>
      <c r="G77" s="675">
        <v>88</v>
      </c>
      <c r="H77" s="666">
        <v>179.42</v>
      </c>
      <c r="I77" s="666">
        <v>26.06</v>
      </c>
      <c r="J77" s="666">
        <v>179.02</v>
      </c>
      <c r="K77" s="666">
        <v>179.02</v>
      </c>
      <c r="L77" s="666">
        <v>0.92</v>
      </c>
      <c r="M77" s="666">
        <v>0.06</v>
      </c>
      <c r="N77" s="666">
        <v>0.3</v>
      </c>
      <c r="O77" s="789">
        <v>1.92</v>
      </c>
    </row>
    <row r="78" spans="1:19" s="36" customFormat="1" ht="12.75" x14ac:dyDescent="0.2">
      <c r="A78" s="564" t="s">
        <v>422</v>
      </c>
      <c r="B78" s="565">
        <v>1</v>
      </c>
      <c r="C78" s="565">
        <v>1</v>
      </c>
      <c r="D78" s="688"/>
      <c r="E78" s="688"/>
      <c r="F78" s="688"/>
      <c r="G78" s="690"/>
      <c r="H78" s="667"/>
      <c r="I78" s="667"/>
      <c r="J78" s="667"/>
      <c r="K78" s="667"/>
      <c r="L78" s="667"/>
      <c r="M78" s="667"/>
      <c r="N78" s="667"/>
      <c r="O78" s="678"/>
      <c r="R78" s="41"/>
    </row>
    <row r="79" spans="1:19" s="36" customFormat="1" ht="13.5" thickBot="1" x14ac:dyDescent="0.25">
      <c r="A79" s="563" t="s">
        <v>9</v>
      </c>
      <c r="B79" s="566">
        <v>15</v>
      </c>
      <c r="C79" s="566">
        <v>15</v>
      </c>
      <c r="D79" s="689"/>
      <c r="E79" s="689"/>
      <c r="F79" s="689"/>
      <c r="G79" s="691"/>
      <c r="H79" s="668"/>
      <c r="I79" s="668"/>
      <c r="J79" s="668"/>
      <c r="K79" s="668"/>
      <c r="L79" s="668"/>
      <c r="M79" s="668"/>
      <c r="N79" s="668"/>
      <c r="O79" s="790"/>
    </row>
    <row r="80" spans="1:19" s="36" customFormat="1" ht="13.5" thickBot="1" x14ac:dyDescent="0.25">
      <c r="A80" s="493" t="s">
        <v>212</v>
      </c>
      <c r="B80" s="302">
        <v>76</v>
      </c>
      <c r="C80" s="326">
        <v>76</v>
      </c>
      <c r="D80" s="496">
        <v>7.1</v>
      </c>
      <c r="E80" s="496">
        <v>0.92</v>
      </c>
      <c r="F80" s="496">
        <v>43.43</v>
      </c>
      <c r="G80" s="491">
        <v>211.5</v>
      </c>
      <c r="H80" s="492">
        <v>127.8</v>
      </c>
      <c r="I80" s="783">
        <v>3.11</v>
      </c>
      <c r="J80" s="784"/>
      <c r="K80" s="206">
        <v>139.5</v>
      </c>
      <c r="L80" s="491">
        <v>43.2</v>
      </c>
      <c r="M80" s="491">
        <v>0.03</v>
      </c>
      <c r="N80" s="491">
        <v>0.28999999999999998</v>
      </c>
      <c r="O80" s="491">
        <v>0.18</v>
      </c>
      <c r="P80" s="491">
        <v>0</v>
      </c>
      <c r="Q80" s="773"/>
      <c r="R80" s="775"/>
      <c r="S80" s="774"/>
    </row>
    <row r="81" spans="1:19" s="36" customFormat="1" ht="13.5" thickBot="1" x14ac:dyDescent="0.25">
      <c r="A81" s="493" t="s">
        <v>213</v>
      </c>
      <c r="B81" s="302">
        <v>115</v>
      </c>
      <c r="C81" s="326">
        <v>115</v>
      </c>
      <c r="D81" s="496">
        <v>5.13</v>
      </c>
      <c r="E81" s="496">
        <v>1.88</v>
      </c>
      <c r="F81" s="496">
        <v>7.38</v>
      </c>
      <c r="G81" s="491">
        <v>72.25</v>
      </c>
      <c r="H81" s="492">
        <v>155</v>
      </c>
      <c r="I81" s="783">
        <v>0.12</v>
      </c>
      <c r="J81" s="784"/>
      <c r="K81" s="206">
        <v>118.75</v>
      </c>
      <c r="L81" s="491">
        <v>18.75</v>
      </c>
      <c r="M81" s="491">
        <v>0.04</v>
      </c>
      <c r="N81" s="491">
        <v>0</v>
      </c>
      <c r="O81" s="491">
        <v>0.7</v>
      </c>
      <c r="P81" s="491">
        <v>11</v>
      </c>
      <c r="Q81" s="773"/>
      <c r="R81" s="775"/>
      <c r="S81" s="774"/>
    </row>
    <row r="82" spans="1:19" s="75" customFormat="1" ht="12.75" x14ac:dyDescent="0.2">
      <c r="A82" s="757" t="s">
        <v>196</v>
      </c>
      <c r="B82" s="759"/>
      <c r="C82" s="237"/>
      <c r="D82" s="77">
        <f>SUM(D31:D81)</f>
        <v>52.25</v>
      </c>
      <c r="E82" s="761">
        <f>E31+E39+E55+E63+E73+E77+E80+E81</f>
        <v>71.97999999999999</v>
      </c>
      <c r="F82" s="761">
        <f>F31+F39+F55+F63+F73+F77+F80+F81</f>
        <v>159.32</v>
      </c>
      <c r="G82" s="761">
        <f>G31+G39+G55+G63+G73+G77+G80+G81</f>
        <v>1413.85</v>
      </c>
      <c r="H82" s="761">
        <f>H31+H39+H55+H63+H73+H77+H80+H81</f>
        <v>661.86999999999989</v>
      </c>
      <c r="I82" s="761">
        <f>I31+I39+I55+I63+I73+I77+I80+I81</f>
        <v>124.04000000000002</v>
      </c>
      <c r="J82" s="761">
        <f t="shared" ref="J82:O82" si="2">J31+J39+J55+J63+J73+J77+J80+J81</f>
        <v>203.62</v>
      </c>
      <c r="K82" s="761">
        <f t="shared" si="2"/>
        <v>619.71</v>
      </c>
      <c r="L82" s="761">
        <f t="shared" si="2"/>
        <v>70.093000000000004</v>
      </c>
      <c r="M82" s="761">
        <f t="shared" si="2"/>
        <v>0.53100000000000003</v>
      </c>
      <c r="N82" s="761">
        <f t="shared" si="2"/>
        <v>2.2399999999999998</v>
      </c>
      <c r="O82" s="761">
        <f t="shared" si="2"/>
        <v>22.13</v>
      </c>
      <c r="P82" s="763" t="e">
        <f>P31+P39+#REF!+P73+#REF!+P80+P81</f>
        <v>#REF!</v>
      </c>
      <c r="Q82" s="765"/>
      <c r="R82" s="766"/>
      <c r="S82" s="767"/>
    </row>
    <row r="83" spans="1:19" s="75" customFormat="1" ht="0.75" customHeight="1" thickBot="1" x14ac:dyDescent="0.25">
      <c r="A83" s="758"/>
      <c r="B83" s="760"/>
      <c r="C83" s="72"/>
      <c r="D83" s="497"/>
      <c r="E83" s="762"/>
      <c r="F83" s="762"/>
      <c r="G83" s="762"/>
      <c r="H83" s="762"/>
      <c r="I83" s="762"/>
      <c r="J83" s="762"/>
      <c r="K83" s="762"/>
      <c r="L83" s="762"/>
      <c r="M83" s="762"/>
      <c r="N83" s="762"/>
      <c r="O83" s="762"/>
      <c r="P83" s="764"/>
      <c r="Q83" s="768"/>
      <c r="R83" s="769"/>
      <c r="S83" s="770"/>
    </row>
    <row r="84" spans="1:19" s="36" customFormat="1" ht="13.5" thickBot="1" x14ac:dyDescent="0.25">
      <c r="A84" s="493" t="s">
        <v>214</v>
      </c>
      <c r="B84" s="496"/>
      <c r="C84" s="496"/>
      <c r="D84" s="496"/>
      <c r="E84" s="496"/>
      <c r="F84" s="496"/>
      <c r="G84" s="491"/>
      <c r="H84" s="491"/>
      <c r="I84" s="773"/>
      <c r="J84" s="774"/>
      <c r="K84" s="491"/>
      <c r="L84" s="491"/>
      <c r="M84" s="491"/>
      <c r="N84" s="491"/>
      <c r="O84" s="491"/>
      <c r="P84" s="491"/>
      <c r="Q84" s="773"/>
      <c r="R84" s="775"/>
      <c r="S84" s="774"/>
    </row>
    <row r="85" spans="1:19" s="36" customFormat="1" ht="12.75" x14ac:dyDescent="0.2">
      <c r="A85" s="108" t="s">
        <v>215</v>
      </c>
      <c r="B85" s="300">
        <v>50</v>
      </c>
      <c r="C85" s="498"/>
      <c r="D85" s="672">
        <v>5.6</v>
      </c>
      <c r="E85" s="672">
        <v>9.9</v>
      </c>
      <c r="F85" s="672">
        <v>45.7</v>
      </c>
      <c r="G85" s="675">
        <v>295.5</v>
      </c>
      <c r="H85" s="666">
        <v>14.85</v>
      </c>
      <c r="I85" s="680">
        <v>0</v>
      </c>
      <c r="J85" s="711"/>
      <c r="K85" s="666">
        <v>0</v>
      </c>
      <c r="L85" s="666">
        <v>0.98</v>
      </c>
      <c r="M85" s="666">
        <v>0.09</v>
      </c>
      <c r="N85" s="666">
        <v>0.04</v>
      </c>
      <c r="O85" s="666">
        <v>0</v>
      </c>
      <c r="P85" s="748">
        <v>0</v>
      </c>
      <c r="Q85" s="744"/>
      <c r="R85" s="745"/>
      <c r="S85" s="747"/>
    </row>
    <row r="86" spans="1:19" s="36" customFormat="1" ht="12.75" x14ac:dyDescent="0.2">
      <c r="A86" s="106" t="s">
        <v>216</v>
      </c>
      <c r="B86" s="500">
        <v>33.799999999999997</v>
      </c>
      <c r="C86" s="500">
        <v>33.799999999999997</v>
      </c>
      <c r="D86" s="688"/>
      <c r="E86" s="688"/>
      <c r="F86" s="688"/>
      <c r="G86" s="690"/>
      <c r="H86" s="667"/>
      <c r="I86" s="712"/>
      <c r="J86" s="713"/>
      <c r="K86" s="667"/>
      <c r="L86" s="667"/>
      <c r="M86" s="667"/>
      <c r="N86" s="667"/>
      <c r="O86" s="667"/>
      <c r="P86" s="749"/>
      <c r="Q86" s="723"/>
      <c r="R86" s="746"/>
      <c r="S86" s="725"/>
    </row>
    <row r="87" spans="1:19" s="36" customFormat="1" ht="12.75" x14ac:dyDescent="0.2">
      <c r="A87" s="106" t="s">
        <v>9</v>
      </c>
      <c r="B87" s="500">
        <v>7</v>
      </c>
      <c r="C87" s="500">
        <v>7</v>
      </c>
      <c r="D87" s="688"/>
      <c r="E87" s="688"/>
      <c r="F87" s="688"/>
      <c r="G87" s="690"/>
      <c r="H87" s="667"/>
      <c r="I87" s="712"/>
      <c r="J87" s="713"/>
      <c r="K87" s="667"/>
      <c r="L87" s="667"/>
      <c r="M87" s="667"/>
      <c r="N87" s="667"/>
      <c r="O87" s="667"/>
      <c r="P87" s="749"/>
      <c r="Q87" s="723"/>
      <c r="R87" s="746"/>
      <c r="S87" s="725"/>
    </row>
    <row r="88" spans="1:19" s="36" customFormat="1" ht="12.75" x14ac:dyDescent="0.2">
      <c r="A88" s="106" t="s">
        <v>192</v>
      </c>
      <c r="B88" s="500">
        <v>7</v>
      </c>
      <c r="C88" s="500">
        <v>7</v>
      </c>
      <c r="D88" s="688"/>
      <c r="E88" s="688"/>
      <c r="F88" s="688"/>
      <c r="G88" s="690"/>
      <c r="H88" s="667"/>
      <c r="I88" s="712"/>
      <c r="J88" s="713"/>
      <c r="K88" s="667"/>
      <c r="L88" s="667"/>
      <c r="M88" s="667"/>
      <c r="N88" s="667"/>
      <c r="O88" s="667"/>
      <c r="P88" s="749"/>
      <c r="Q88" s="723"/>
      <c r="R88" s="746"/>
      <c r="S88" s="725"/>
    </row>
    <row r="89" spans="1:19" s="36" customFormat="1" ht="12.75" x14ac:dyDescent="0.2">
      <c r="A89" s="106" t="s">
        <v>217</v>
      </c>
      <c r="B89" s="288">
        <v>0.95</v>
      </c>
      <c r="C89" s="288">
        <v>0.95</v>
      </c>
      <c r="D89" s="688"/>
      <c r="E89" s="688"/>
      <c r="F89" s="688"/>
      <c r="G89" s="690"/>
      <c r="H89" s="667"/>
      <c r="I89" s="712"/>
      <c r="J89" s="713"/>
      <c r="K89" s="667"/>
      <c r="L89" s="667"/>
      <c r="M89" s="667"/>
      <c r="N89" s="667"/>
      <c r="O89" s="667"/>
      <c r="P89" s="749"/>
      <c r="Q89" s="723"/>
      <c r="R89" s="746"/>
      <c r="S89" s="725"/>
    </row>
    <row r="90" spans="1:19" s="36" customFormat="1" ht="12.75" x14ac:dyDescent="0.2">
      <c r="A90" s="106" t="s">
        <v>218</v>
      </c>
      <c r="B90" s="288">
        <v>0.3</v>
      </c>
      <c r="C90" s="288">
        <v>0.3</v>
      </c>
      <c r="D90" s="688"/>
      <c r="E90" s="688"/>
      <c r="F90" s="688"/>
      <c r="G90" s="690"/>
      <c r="H90" s="667"/>
      <c r="I90" s="712"/>
      <c r="J90" s="713"/>
      <c r="K90" s="667"/>
      <c r="L90" s="667"/>
      <c r="M90" s="667"/>
      <c r="N90" s="667"/>
      <c r="O90" s="667"/>
      <c r="P90" s="749"/>
      <c r="Q90" s="723"/>
      <c r="R90" s="746"/>
      <c r="S90" s="725"/>
    </row>
    <row r="91" spans="1:19" s="36" customFormat="1" ht="13.5" thickBot="1" x14ac:dyDescent="0.25">
      <c r="A91" s="107" t="s">
        <v>401</v>
      </c>
      <c r="B91" s="289">
        <v>0.85</v>
      </c>
      <c r="C91" s="288">
        <v>0.85</v>
      </c>
      <c r="D91" s="688"/>
      <c r="E91" s="688"/>
      <c r="F91" s="688"/>
      <c r="G91" s="690"/>
      <c r="H91" s="667"/>
      <c r="I91" s="712"/>
      <c r="J91" s="713"/>
      <c r="K91" s="667"/>
      <c r="L91" s="667"/>
      <c r="M91" s="667"/>
      <c r="N91" s="667"/>
      <c r="O91" s="667"/>
      <c r="P91" s="750"/>
      <c r="Q91" s="734"/>
      <c r="R91" s="754"/>
      <c r="S91" s="735"/>
    </row>
    <row r="92" spans="1:19" s="36" customFormat="1" ht="13.5" thickBot="1" x14ac:dyDescent="0.25">
      <c r="A92" s="199" t="s">
        <v>211</v>
      </c>
      <c r="B92" s="320">
        <v>200</v>
      </c>
      <c r="C92" s="321">
        <v>200</v>
      </c>
      <c r="D92" s="322">
        <v>4.43</v>
      </c>
      <c r="E92" s="323">
        <v>5.0999999999999996</v>
      </c>
      <c r="F92" s="324">
        <v>7.43</v>
      </c>
      <c r="G92" s="324">
        <v>92.25</v>
      </c>
      <c r="H92" s="324">
        <v>81.680000000000007</v>
      </c>
      <c r="I92" s="772">
        <v>9.4499999999999993</v>
      </c>
      <c r="J92" s="772"/>
      <c r="K92" s="324">
        <v>60.75</v>
      </c>
      <c r="L92" s="324">
        <v>0.67500000000000004</v>
      </c>
      <c r="M92" s="324">
        <v>0.03</v>
      </c>
      <c r="N92" s="324">
        <v>0</v>
      </c>
      <c r="O92" s="325">
        <v>0.68</v>
      </c>
      <c r="P92" s="238">
        <v>8.0000000000000002E-3</v>
      </c>
      <c r="Q92" s="744"/>
      <c r="R92" s="745"/>
      <c r="S92" s="747"/>
    </row>
    <row r="93" spans="1:19" s="36" customFormat="1" ht="13.5" thickBot="1" x14ac:dyDescent="0.25">
      <c r="A93" s="68" t="s">
        <v>196</v>
      </c>
      <c r="B93" s="244"/>
      <c r="C93" s="206"/>
      <c r="D93" s="56">
        <f>D85+D92</f>
        <v>10.029999999999999</v>
      </c>
      <c r="E93" s="56">
        <f>E85+E92</f>
        <v>15</v>
      </c>
      <c r="F93" s="56">
        <f>F85+F92</f>
        <v>53.13</v>
      </c>
      <c r="G93" s="78">
        <f>G85+G92</f>
        <v>387.75</v>
      </c>
      <c r="H93" s="78">
        <f>H85+H92</f>
        <v>96.53</v>
      </c>
      <c r="I93" s="780">
        <f t="shared" ref="I93" si="3">I85+I92</f>
        <v>9.4499999999999993</v>
      </c>
      <c r="J93" s="781"/>
      <c r="K93" s="78">
        <f t="shared" ref="K93:P93" si="4">K85+K92</f>
        <v>60.75</v>
      </c>
      <c r="L93" s="78">
        <f t="shared" si="4"/>
        <v>1.655</v>
      </c>
      <c r="M93" s="78">
        <f t="shared" si="4"/>
        <v>0.12</v>
      </c>
      <c r="N93" s="78">
        <f t="shared" si="4"/>
        <v>0.04</v>
      </c>
      <c r="O93" s="78">
        <f t="shared" si="4"/>
        <v>0.68</v>
      </c>
      <c r="P93" s="78">
        <f t="shared" si="4"/>
        <v>8.0000000000000002E-3</v>
      </c>
      <c r="Q93" s="698"/>
      <c r="R93" s="782"/>
      <c r="S93" s="699"/>
    </row>
    <row r="94" spans="1:19" s="36" customFormat="1" ht="13.5" thickBot="1" x14ac:dyDescent="0.25">
      <c r="A94" s="369" t="s">
        <v>562</v>
      </c>
      <c r="B94" s="72"/>
      <c r="C94" s="72"/>
      <c r="D94" s="441">
        <f t="shared" ref="D94:I94" si="5">D29+D82+D93</f>
        <v>91.31</v>
      </c>
      <c r="E94" s="441">
        <f t="shared" si="5"/>
        <v>114.61999999999999</v>
      </c>
      <c r="F94" s="441">
        <f t="shared" si="5"/>
        <v>278.49</v>
      </c>
      <c r="G94" s="441">
        <f t="shared" si="5"/>
        <v>2394.5699999999997</v>
      </c>
      <c r="H94" s="441">
        <f t="shared" si="5"/>
        <v>1023.8099999999998</v>
      </c>
      <c r="I94" s="686">
        <f t="shared" si="5"/>
        <v>162</v>
      </c>
      <c r="J94" s="687"/>
      <c r="K94" s="438">
        <f t="shared" ref="K94:P94" si="6">K29+K82+K93</f>
        <v>938.33</v>
      </c>
      <c r="L94" s="438">
        <f t="shared" si="6"/>
        <v>112.28800000000001</v>
      </c>
      <c r="M94" s="438">
        <f t="shared" si="6"/>
        <v>0.871</v>
      </c>
      <c r="N94" s="438">
        <f t="shared" si="6"/>
        <v>2.82</v>
      </c>
      <c r="O94" s="74">
        <f t="shared" si="6"/>
        <v>25.77</v>
      </c>
      <c r="P94" s="74" t="e">
        <f t="shared" si="6"/>
        <v>#REF!</v>
      </c>
      <c r="Q94" s="751"/>
      <c r="R94" s="771"/>
      <c r="S94" s="752"/>
    </row>
    <row r="95" spans="1:19" s="36" customFormat="1" ht="12.75" x14ac:dyDescent="0.2">
      <c r="A95" s="79"/>
      <c r="B95" s="80"/>
      <c r="C95" s="80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79"/>
      <c r="R95" s="79"/>
      <c r="S95" s="79"/>
    </row>
    <row r="96" spans="1:19" s="31" customFormat="1" ht="11.25" x14ac:dyDescent="0.2">
      <c r="A96" s="33"/>
      <c r="B96" s="34"/>
      <c r="C96" s="34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3"/>
      <c r="R96" s="33"/>
      <c r="S96" s="33"/>
    </row>
  </sheetData>
  <mergeCells count="202">
    <mergeCell ref="M77:M79"/>
    <mergeCell ref="N77:N79"/>
    <mergeCell ref="O77:O79"/>
    <mergeCell ref="I82:I83"/>
    <mergeCell ref="J82:J83"/>
    <mergeCell ref="D77:D79"/>
    <mergeCell ref="E77:E79"/>
    <mergeCell ref="F77:F79"/>
    <mergeCell ref="G77:G79"/>
    <mergeCell ref="H77:H79"/>
    <mergeCell ref="I77:I79"/>
    <mergeCell ref="J77:J79"/>
    <mergeCell ref="K77:K79"/>
    <mergeCell ref="L77:L79"/>
    <mergeCell ref="D55:D62"/>
    <mergeCell ref="E55:E62"/>
    <mergeCell ref="F55:F62"/>
    <mergeCell ref="G55:G62"/>
    <mergeCell ref="H55:H62"/>
    <mergeCell ref="I55:I62"/>
    <mergeCell ref="K55:K62"/>
    <mergeCell ref="I93:J93"/>
    <mergeCell ref="Q93:S93"/>
    <mergeCell ref="I80:J80"/>
    <mergeCell ref="Q80:S80"/>
    <mergeCell ref="I81:J81"/>
    <mergeCell ref="Q81:S81"/>
    <mergeCell ref="L55:L62"/>
    <mergeCell ref="D73:D76"/>
    <mergeCell ref="E73:E76"/>
    <mergeCell ref="F73:F76"/>
    <mergeCell ref="G73:G76"/>
    <mergeCell ref="H73:H76"/>
    <mergeCell ref="I73:J76"/>
    <mergeCell ref="K73:K76"/>
    <mergeCell ref="L73:L76"/>
    <mergeCell ref="J63:J72"/>
    <mergeCell ref="D63:D72"/>
    <mergeCell ref="I94:J94"/>
    <mergeCell ref="Q94:S94"/>
    <mergeCell ref="Q92:S92"/>
    <mergeCell ref="I92:J92"/>
    <mergeCell ref="K85:K91"/>
    <mergeCell ref="L85:L91"/>
    <mergeCell ref="I84:J84"/>
    <mergeCell ref="Q84:S84"/>
    <mergeCell ref="Q85:S91"/>
    <mergeCell ref="M85:M91"/>
    <mergeCell ref="N85:N91"/>
    <mergeCell ref="O85:O91"/>
    <mergeCell ref="P85:P91"/>
    <mergeCell ref="A82:A83"/>
    <mergeCell ref="B82:B83"/>
    <mergeCell ref="E82:E83"/>
    <mergeCell ref="F82:F83"/>
    <mergeCell ref="G82:G83"/>
    <mergeCell ref="H82:H83"/>
    <mergeCell ref="P82:P83"/>
    <mergeCell ref="Q82:S83"/>
    <mergeCell ref="D85:D91"/>
    <mergeCell ref="E85:E91"/>
    <mergeCell ref="F85:F91"/>
    <mergeCell ref="G85:G91"/>
    <mergeCell ref="H85:H91"/>
    <mergeCell ref="I85:J91"/>
    <mergeCell ref="K82:K83"/>
    <mergeCell ref="L82:L83"/>
    <mergeCell ref="M82:M83"/>
    <mergeCell ref="N82:N83"/>
    <mergeCell ref="O82:O83"/>
    <mergeCell ref="P39:Q52"/>
    <mergeCell ref="R39:S52"/>
    <mergeCell ref="N73:N76"/>
    <mergeCell ref="O73:O76"/>
    <mergeCell ref="P73:P76"/>
    <mergeCell ref="Q73:S76"/>
    <mergeCell ref="M39:M54"/>
    <mergeCell ref="N39:N54"/>
    <mergeCell ref="O39:O54"/>
    <mergeCell ref="M55:M62"/>
    <mergeCell ref="N55:N62"/>
    <mergeCell ref="O55:O62"/>
    <mergeCell ref="M73:M76"/>
    <mergeCell ref="P63:P72"/>
    <mergeCell ref="O63:O72"/>
    <mergeCell ref="P29:Q29"/>
    <mergeCell ref="R29:S29"/>
    <mergeCell ref="I25:J28"/>
    <mergeCell ref="K25:K28"/>
    <mergeCell ref="L25:L28"/>
    <mergeCell ref="M25:M28"/>
    <mergeCell ref="N25:N28"/>
    <mergeCell ref="O25:O28"/>
    <mergeCell ref="R31:S38"/>
    <mergeCell ref="K31:K38"/>
    <mergeCell ref="L31:L38"/>
    <mergeCell ref="M31:M38"/>
    <mergeCell ref="N31:N38"/>
    <mergeCell ref="O31:O38"/>
    <mergeCell ref="P31:Q38"/>
    <mergeCell ref="I31:J38"/>
    <mergeCell ref="N21:N24"/>
    <mergeCell ref="O21:O24"/>
    <mergeCell ref="P21:Q24"/>
    <mergeCell ref="R21:S24"/>
    <mergeCell ref="D25:D28"/>
    <mergeCell ref="E25:E28"/>
    <mergeCell ref="F25:F28"/>
    <mergeCell ref="G25:G28"/>
    <mergeCell ref="H25:H28"/>
    <mergeCell ref="P25:Q28"/>
    <mergeCell ref="R25:S28"/>
    <mergeCell ref="D21:D24"/>
    <mergeCell ref="E21:E24"/>
    <mergeCell ref="F21:F24"/>
    <mergeCell ref="G21:G24"/>
    <mergeCell ref="H21:H24"/>
    <mergeCell ref="I21:J24"/>
    <mergeCell ref="K21:K24"/>
    <mergeCell ref="L21:L24"/>
    <mergeCell ref="M21:M24"/>
    <mergeCell ref="S11:T11"/>
    <mergeCell ref="S12:T12"/>
    <mergeCell ref="S13:T13"/>
    <mergeCell ref="S15:T15"/>
    <mergeCell ref="S16:T16"/>
    <mergeCell ref="S17:T17"/>
    <mergeCell ref="L11:L20"/>
    <mergeCell ref="M11:M20"/>
    <mergeCell ref="N11:N20"/>
    <mergeCell ref="O11:O20"/>
    <mergeCell ref="P11:Q20"/>
    <mergeCell ref="R11:R20"/>
    <mergeCell ref="S19:T19"/>
    <mergeCell ref="S20:T20"/>
    <mergeCell ref="S14:T14"/>
    <mergeCell ref="S18:T18"/>
    <mergeCell ref="D2:D8"/>
    <mergeCell ref="E2:E8"/>
    <mergeCell ref="F2:F8"/>
    <mergeCell ref="G2:G8"/>
    <mergeCell ref="H2:L2"/>
    <mergeCell ref="H3:L3"/>
    <mergeCell ref="H4:L4"/>
    <mergeCell ref="H5:L5"/>
    <mergeCell ref="H6:L6"/>
    <mergeCell ref="M9:M10"/>
    <mergeCell ref="M2:Q6"/>
    <mergeCell ref="S2:T8"/>
    <mergeCell ref="J7:K7"/>
    <mergeCell ref="J8:K8"/>
    <mergeCell ref="P7:Q7"/>
    <mergeCell ref="P8:Q8"/>
    <mergeCell ref="O9:O10"/>
    <mergeCell ref="N9:N10"/>
    <mergeCell ref="B2:C8"/>
    <mergeCell ref="I30:J30"/>
    <mergeCell ref="P30:Q30"/>
    <mergeCell ref="R30:S30"/>
    <mergeCell ref="B9:B10"/>
    <mergeCell ref="D9:D10"/>
    <mergeCell ref="E9:E10"/>
    <mergeCell ref="F9:F10"/>
    <mergeCell ref="G9:G10"/>
    <mergeCell ref="H9:H10"/>
    <mergeCell ref="P9:Q10"/>
    <mergeCell ref="R9:R10"/>
    <mergeCell ref="S9:T10"/>
    <mergeCell ref="D11:D20"/>
    <mergeCell ref="E11:E20"/>
    <mergeCell ref="F11:F20"/>
    <mergeCell ref="G11:G20"/>
    <mergeCell ref="H11:H20"/>
    <mergeCell ref="I11:J20"/>
    <mergeCell ref="K11:K20"/>
    <mergeCell ref="I9:J10"/>
    <mergeCell ref="B11:C11"/>
    <mergeCell ref="K9:K10"/>
    <mergeCell ref="L9:L10"/>
    <mergeCell ref="D39:D54"/>
    <mergeCell ref="E39:E54"/>
    <mergeCell ref="F39:F54"/>
    <mergeCell ref="G39:G54"/>
    <mergeCell ref="H39:H54"/>
    <mergeCell ref="I39:J54"/>
    <mergeCell ref="K39:K54"/>
    <mergeCell ref="L39:L54"/>
    <mergeCell ref="I29:J29"/>
    <mergeCell ref="D31:D38"/>
    <mergeCell ref="E31:E38"/>
    <mergeCell ref="F31:F38"/>
    <mergeCell ref="G31:G38"/>
    <mergeCell ref="H31:H38"/>
    <mergeCell ref="E63:E72"/>
    <mergeCell ref="F63:F72"/>
    <mergeCell ref="G63:G72"/>
    <mergeCell ref="H63:H72"/>
    <mergeCell ref="I63:I72"/>
    <mergeCell ref="K63:K72"/>
    <mergeCell ref="L63:L72"/>
    <mergeCell ref="M63:M72"/>
    <mergeCell ref="N63:N72"/>
  </mergeCells>
  <pageMargins left="0.11811023622047245" right="0.19685039370078741" top="0" bottom="0" header="0" footer="0"/>
  <pageSetup paperSize="9" scale="58" orientation="portrait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topLeftCell="A46" workbookViewId="0">
      <selection activeCell="P75" sqref="P75"/>
    </sheetView>
  </sheetViews>
  <sheetFormatPr defaultRowHeight="15" x14ac:dyDescent="0.25"/>
  <cols>
    <col min="1" max="1" width="25.28515625" customWidth="1"/>
    <col min="2" max="3" width="9.85546875" customWidth="1"/>
    <col min="4" max="4" width="11.28515625" customWidth="1"/>
    <col min="5" max="10" width="10.42578125" bestFit="1" customWidth="1"/>
    <col min="11" max="11" width="8.140625" customWidth="1"/>
    <col min="12" max="13" width="7.140625" customWidth="1"/>
    <col min="14" max="14" width="6.7109375" customWidth="1"/>
  </cols>
  <sheetData>
    <row r="1" spans="1:14" ht="15" customHeight="1" thickBot="1" x14ac:dyDescent="0.3"/>
    <row r="2" spans="1:14" s="36" customFormat="1" ht="21" customHeight="1" x14ac:dyDescent="0.2">
      <c r="A2" s="161" t="s">
        <v>582</v>
      </c>
      <c r="B2" s="799"/>
      <c r="C2" s="799"/>
      <c r="D2" s="799"/>
      <c r="E2" s="799"/>
      <c r="F2" s="799"/>
      <c r="G2" s="702"/>
      <c r="H2" s="704"/>
      <c r="I2" s="704"/>
      <c r="J2" s="704"/>
      <c r="K2" s="704"/>
      <c r="L2" s="704"/>
      <c r="M2" s="704"/>
      <c r="N2" s="704"/>
    </row>
    <row r="3" spans="1:14" s="36" customFormat="1" ht="23.25" customHeight="1" thickBot="1" x14ac:dyDescent="0.25">
      <c r="A3" s="98" t="s">
        <v>246</v>
      </c>
      <c r="B3" s="800"/>
      <c r="C3" s="800"/>
      <c r="D3" s="800"/>
      <c r="E3" s="800"/>
      <c r="F3" s="800"/>
      <c r="G3" s="703"/>
      <c r="H3" s="705"/>
      <c r="I3" s="705"/>
      <c r="J3" s="705"/>
      <c r="K3" s="705"/>
      <c r="L3" s="705"/>
      <c r="M3" s="705"/>
      <c r="N3" s="705"/>
    </row>
    <row r="4" spans="1:14" s="36" customFormat="1" ht="18" customHeight="1" thickBot="1" x14ac:dyDescent="0.25">
      <c r="A4" s="174" t="s">
        <v>229</v>
      </c>
      <c r="B4" s="176" t="s">
        <v>230</v>
      </c>
      <c r="C4" s="326">
        <v>40</v>
      </c>
      <c r="D4" s="175">
        <v>5.0999999999999996</v>
      </c>
      <c r="E4" s="175">
        <v>4.5999999999999996</v>
      </c>
      <c r="F4" s="175">
        <v>0.3</v>
      </c>
      <c r="G4" s="172">
        <v>64</v>
      </c>
      <c r="H4" s="172">
        <v>22.18</v>
      </c>
      <c r="I4" s="172">
        <v>4.8499999999999996</v>
      </c>
      <c r="J4" s="172">
        <v>0</v>
      </c>
      <c r="K4" s="172">
        <v>1.01</v>
      </c>
      <c r="L4" s="172">
        <v>0.03</v>
      </c>
      <c r="M4" s="172">
        <v>0.18</v>
      </c>
      <c r="N4" s="172">
        <v>0</v>
      </c>
    </row>
    <row r="5" spans="1:14" s="36" customFormat="1" ht="13.5" customHeight="1" x14ac:dyDescent="0.2">
      <c r="A5" s="108" t="s">
        <v>310</v>
      </c>
      <c r="B5" s="300">
        <v>174</v>
      </c>
      <c r="C5" s="386"/>
      <c r="D5" s="672">
        <v>8.35</v>
      </c>
      <c r="E5" s="672">
        <v>14.1</v>
      </c>
      <c r="F5" s="672">
        <v>39.74</v>
      </c>
      <c r="G5" s="675">
        <v>222.4</v>
      </c>
      <c r="H5" s="666">
        <v>132.5</v>
      </c>
      <c r="I5" s="666">
        <v>1.01</v>
      </c>
      <c r="J5" s="666">
        <v>0</v>
      </c>
      <c r="K5" s="666">
        <v>14.56</v>
      </c>
      <c r="L5" s="666">
        <v>0.11</v>
      </c>
      <c r="M5" s="666">
        <v>0.01</v>
      </c>
      <c r="N5" s="666">
        <v>0</v>
      </c>
    </row>
    <row r="6" spans="1:14" s="36" customFormat="1" ht="12.75" customHeight="1" x14ac:dyDescent="0.2">
      <c r="A6" s="93" t="s">
        <v>400</v>
      </c>
      <c r="B6" s="376">
        <v>61</v>
      </c>
      <c r="C6" s="376">
        <v>61</v>
      </c>
      <c r="D6" s="688"/>
      <c r="E6" s="688"/>
      <c r="F6" s="688"/>
      <c r="G6" s="690"/>
      <c r="H6" s="667"/>
      <c r="I6" s="667"/>
      <c r="J6" s="667"/>
      <c r="K6" s="667"/>
      <c r="L6" s="667"/>
      <c r="M6" s="667"/>
      <c r="N6" s="667"/>
    </row>
    <row r="7" spans="1:14" s="36" customFormat="1" ht="15" customHeight="1" x14ac:dyDescent="0.2">
      <c r="A7" s="93" t="s">
        <v>437</v>
      </c>
      <c r="B7" s="380" t="s">
        <v>546</v>
      </c>
      <c r="C7" s="380" t="s">
        <v>547</v>
      </c>
      <c r="D7" s="688"/>
      <c r="E7" s="688"/>
      <c r="F7" s="688"/>
      <c r="G7" s="690"/>
      <c r="H7" s="667"/>
      <c r="I7" s="667"/>
      <c r="J7" s="667"/>
      <c r="K7" s="667"/>
      <c r="L7" s="667"/>
      <c r="M7" s="667"/>
      <c r="N7" s="667"/>
    </row>
    <row r="8" spans="1:14" s="36" customFormat="1" ht="12.75" x14ac:dyDescent="0.2">
      <c r="A8" s="93" t="s">
        <v>438</v>
      </c>
      <c r="B8" s="376">
        <v>9</v>
      </c>
      <c r="C8" s="376">
        <v>9</v>
      </c>
      <c r="D8" s="688"/>
      <c r="E8" s="688"/>
      <c r="F8" s="688"/>
      <c r="G8" s="690"/>
      <c r="H8" s="667"/>
      <c r="I8" s="667"/>
      <c r="J8" s="667"/>
      <c r="K8" s="667"/>
      <c r="L8" s="667"/>
      <c r="M8" s="667"/>
      <c r="N8" s="667"/>
    </row>
    <row r="9" spans="1:14" s="36" customFormat="1" ht="13.5" thickBot="1" x14ac:dyDescent="0.25">
      <c r="A9" s="86" t="s">
        <v>218</v>
      </c>
      <c r="B9" s="377">
        <v>3</v>
      </c>
      <c r="C9" s="377">
        <v>3</v>
      </c>
      <c r="D9" s="689"/>
      <c r="E9" s="689"/>
      <c r="F9" s="689"/>
      <c r="G9" s="691"/>
      <c r="H9" s="668"/>
      <c r="I9" s="668"/>
      <c r="J9" s="668"/>
      <c r="K9" s="668"/>
      <c r="L9" s="668"/>
      <c r="M9" s="668"/>
      <c r="N9" s="668"/>
    </row>
    <row r="10" spans="1:14" s="36" customFormat="1" ht="24.75" customHeight="1" x14ac:dyDescent="0.2">
      <c r="A10" s="108" t="s">
        <v>226</v>
      </c>
      <c r="B10" s="415" t="s">
        <v>548</v>
      </c>
      <c r="C10" s="82"/>
      <c r="D10" s="672">
        <v>4.3</v>
      </c>
      <c r="E10" s="672">
        <v>12</v>
      </c>
      <c r="F10" s="672">
        <v>26.7</v>
      </c>
      <c r="G10" s="814">
        <v>237.1</v>
      </c>
      <c r="H10" s="829">
        <v>10.6</v>
      </c>
      <c r="I10" s="829">
        <v>0.67</v>
      </c>
      <c r="J10" s="829">
        <v>59.2</v>
      </c>
      <c r="K10" s="829">
        <v>15</v>
      </c>
      <c r="L10" s="829">
        <v>0.08</v>
      </c>
      <c r="M10" s="829">
        <v>0.1</v>
      </c>
      <c r="N10" s="829">
        <v>0</v>
      </c>
    </row>
    <row r="11" spans="1:14" s="36" customFormat="1" ht="12.75" x14ac:dyDescent="0.2">
      <c r="A11" s="165" t="s">
        <v>449</v>
      </c>
      <c r="B11" s="376">
        <v>38</v>
      </c>
      <c r="C11" s="376">
        <v>38</v>
      </c>
      <c r="D11" s="688"/>
      <c r="E11" s="688"/>
      <c r="F11" s="688"/>
      <c r="G11" s="815"/>
      <c r="H11" s="830"/>
      <c r="I11" s="830"/>
      <c r="J11" s="830"/>
      <c r="K11" s="830"/>
      <c r="L11" s="830"/>
      <c r="M11" s="830"/>
      <c r="N11" s="830"/>
    </row>
    <row r="12" spans="1:14" s="36" customFormat="1" ht="22.5" customHeight="1" thickBot="1" x14ac:dyDescent="0.25">
      <c r="A12" s="163" t="s">
        <v>227</v>
      </c>
      <c r="B12" s="377">
        <v>10</v>
      </c>
      <c r="C12" s="377">
        <v>10</v>
      </c>
      <c r="D12" s="689"/>
      <c r="E12" s="689"/>
      <c r="F12" s="689"/>
      <c r="G12" s="816"/>
      <c r="H12" s="831"/>
      <c r="I12" s="831"/>
      <c r="J12" s="831"/>
      <c r="K12" s="831"/>
      <c r="L12" s="831"/>
      <c r="M12" s="831"/>
      <c r="N12" s="831"/>
    </row>
    <row r="13" spans="1:14" s="36" customFormat="1" ht="25.5" x14ac:dyDescent="0.2">
      <c r="A13" s="108" t="s">
        <v>248</v>
      </c>
      <c r="B13" s="300">
        <v>200</v>
      </c>
      <c r="C13" s="338"/>
      <c r="D13" s="672">
        <v>1.4</v>
      </c>
      <c r="E13" s="672">
        <v>1.6</v>
      </c>
      <c r="F13" s="672">
        <v>16.399999999999999</v>
      </c>
      <c r="G13" s="675">
        <v>87</v>
      </c>
      <c r="H13" s="666">
        <v>66</v>
      </c>
      <c r="I13" s="666">
        <v>0.8</v>
      </c>
      <c r="J13" s="666">
        <v>50</v>
      </c>
      <c r="K13" s="666">
        <v>12</v>
      </c>
      <c r="L13" s="666">
        <v>0.02</v>
      </c>
      <c r="M13" s="666">
        <v>0.08</v>
      </c>
      <c r="N13" s="666">
        <v>0.6</v>
      </c>
    </row>
    <row r="14" spans="1:14" s="36" customFormat="1" ht="12.75" x14ac:dyDescent="0.2">
      <c r="A14" s="93" t="s">
        <v>439</v>
      </c>
      <c r="B14" s="376">
        <v>1</v>
      </c>
      <c r="C14" s="376">
        <v>1</v>
      </c>
      <c r="D14" s="688"/>
      <c r="E14" s="688"/>
      <c r="F14" s="688"/>
      <c r="G14" s="690"/>
      <c r="H14" s="667"/>
      <c r="I14" s="667"/>
      <c r="J14" s="667"/>
      <c r="K14" s="667"/>
      <c r="L14" s="667"/>
      <c r="M14" s="667"/>
      <c r="N14" s="667"/>
    </row>
    <row r="15" spans="1:14" s="36" customFormat="1" ht="12.75" x14ac:dyDescent="0.2">
      <c r="A15" s="93" t="s">
        <v>203</v>
      </c>
      <c r="B15" s="376">
        <v>15</v>
      </c>
      <c r="C15" s="376">
        <v>15</v>
      </c>
      <c r="D15" s="688"/>
      <c r="E15" s="688"/>
      <c r="F15" s="688"/>
      <c r="G15" s="690"/>
      <c r="H15" s="667"/>
      <c r="I15" s="667"/>
      <c r="J15" s="667"/>
      <c r="K15" s="667"/>
      <c r="L15" s="667"/>
      <c r="M15" s="667"/>
      <c r="N15" s="667"/>
    </row>
    <row r="16" spans="1:14" s="36" customFormat="1" ht="13.5" thickBot="1" x14ac:dyDescent="0.25">
      <c r="A16" s="86" t="s">
        <v>440</v>
      </c>
      <c r="B16" s="377">
        <v>50</v>
      </c>
      <c r="C16" s="377">
        <v>50</v>
      </c>
      <c r="D16" s="689"/>
      <c r="E16" s="689"/>
      <c r="F16" s="689"/>
      <c r="G16" s="691"/>
      <c r="H16" s="668"/>
      <c r="I16" s="668"/>
      <c r="J16" s="668"/>
      <c r="K16" s="668"/>
      <c r="L16" s="668"/>
      <c r="M16" s="668"/>
      <c r="N16" s="668"/>
    </row>
    <row r="17" spans="1:14" s="36" customFormat="1" ht="13.5" thickBot="1" x14ac:dyDescent="0.25">
      <c r="A17" s="98" t="s">
        <v>213</v>
      </c>
      <c r="B17" s="302">
        <v>115</v>
      </c>
      <c r="C17" s="326">
        <v>115</v>
      </c>
      <c r="D17" s="104">
        <v>5.13</v>
      </c>
      <c r="E17" s="104">
        <v>1.88</v>
      </c>
      <c r="F17" s="104">
        <v>7.38</v>
      </c>
      <c r="G17" s="92">
        <v>72.25</v>
      </c>
      <c r="H17" s="92">
        <v>155</v>
      </c>
      <c r="I17" s="92">
        <v>0.12</v>
      </c>
      <c r="J17" s="92">
        <v>118.75</v>
      </c>
      <c r="K17" s="92">
        <v>18.75</v>
      </c>
      <c r="L17" s="92">
        <v>0.04</v>
      </c>
      <c r="M17" s="92">
        <v>0</v>
      </c>
      <c r="N17" s="92">
        <v>0.7</v>
      </c>
    </row>
    <row r="18" spans="1:14" s="36" customFormat="1" ht="13.5" thickBot="1" x14ac:dyDescent="0.25">
      <c r="A18" s="98" t="s">
        <v>594</v>
      </c>
      <c r="B18" s="302">
        <v>200</v>
      </c>
      <c r="C18" s="326">
        <v>200</v>
      </c>
      <c r="D18" s="104">
        <v>4.4000000000000004</v>
      </c>
      <c r="E18" s="104">
        <v>1.6</v>
      </c>
      <c r="F18" s="104">
        <v>63</v>
      </c>
      <c r="G18" s="92">
        <v>192</v>
      </c>
      <c r="H18" s="92">
        <v>16</v>
      </c>
      <c r="I18" s="92">
        <v>1.2</v>
      </c>
      <c r="J18" s="92">
        <v>56</v>
      </c>
      <c r="K18" s="92">
        <v>84</v>
      </c>
      <c r="L18" s="92">
        <v>0.08</v>
      </c>
      <c r="M18" s="92">
        <v>0.2</v>
      </c>
      <c r="N18" s="92">
        <v>20</v>
      </c>
    </row>
    <row r="19" spans="1:14" s="75" customFormat="1" ht="13.5" thickBot="1" x14ac:dyDescent="0.25">
      <c r="A19" s="95" t="s">
        <v>196</v>
      </c>
      <c r="B19" s="83"/>
      <c r="C19" s="383"/>
      <c r="D19" s="105">
        <f t="shared" ref="D19:N19" si="0">D4+D5+D10+D13+D17+D18</f>
        <v>28.68</v>
      </c>
      <c r="E19" s="384">
        <f t="shared" si="0"/>
        <v>35.78</v>
      </c>
      <c r="F19" s="384">
        <f t="shared" si="0"/>
        <v>153.51999999999998</v>
      </c>
      <c r="G19" s="384">
        <f t="shared" si="0"/>
        <v>874.75</v>
      </c>
      <c r="H19" s="384">
        <f t="shared" si="0"/>
        <v>402.28</v>
      </c>
      <c r="I19" s="384">
        <f t="shared" si="0"/>
        <v>8.6499999999999986</v>
      </c>
      <c r="J19" s="384">
        <f t="shared" si="0"/>
        <v>283.95</v>
      </c>
      <c r="K19" s="384">
        <f t="shared" si="0"/>
        <v>145.32</v>
      </c>
      <c r="L19" s="384">
        <f t="shared" si="0"/>
        <v>0.36000000000000004</v>
      </c>
      <c r="M19" s="384">
        <f t="shared" si="0"/>
        <v>0.57000000000000006</v>
      </c>
      <c r="N19" s="384">
        <f t="shared" si="0"/>
        <v>21.3</v>
      </c>
    </row>
    <row r="20" spans="1:14" s="36" customFormat="1" ht="13.5" thickBot="1" x14ac:dyDescent="0.25">
      <c r="A20" s="98" t="s">
        <v>252</v>
      </c>
      <c r="B20" s="101"/>
      <c r="C20" s="370"/>
      <c r="D20" s="101"/>
      <c r="E20" s="101"/>
      <c r="F20" s="101"/>
      <c r="G20" s="91"/>
      <c r="H20" s="91"/>
      <c r="I20" s="91"/>
      <c r="J20" s="91"/>
      <c r="K20" s="91"/>
      <c r="L20" s="91"/>
      <c r="M20" s="91"/>
      <c r="N20" s="91"/>
    </row>
    <row r="21" spans="1:14" s="36" customFormat="1" ht="25.5" x14ac:dyDescent="0.2">
      <c r="A21" s="170" t="s">
        <v>278</v>
      </c>
      <c r="B21" s="110">
        <v>100</v>
      </c>
      <c r="C21" s="386"/>
      <c r="D21" s="672">
        <v>5.4</v>
      </c>
      <c r="E21" s="672">
        <v>14.2</v>
      </c>
      <c r="F21" s="672">
        <v>7.2</v>
      </c>
      <c r="G21" s="675">
        <v>78</v>
      </c>
      <c r="H21" s="666">
        <v>168</v>
      </c>
      <c r="I21" s="666">
        <v>1.7</v>
      </c>
      <c r="J21" s="666">
        <v>111</v>
      </c>
      <c r="K21" s="666">
        <v>24</v>
      </c>
      <c r="L21" s="666">
        <v>0.02</v>
      </c>
      <c r="M21" s="666">
        <v>0.1</v>
      </c>
      <c r="N21" s="666">
        <v>6</v>
      </c>
    </row>
    <row r="22" spans="1:14" s="36" customFormat="1" ht="13.5" thickBot="1" x14ac:dyDescent="0.25">
      <c r="A22" s="169" t="s">
        <v>421</v>
      </c>
      <c r="B22" s="377">
        <v>133</v>
      </c>
      <c r="C22" s="377">
        <v>100</v>
      </c>
      <c r="D22" s="688"/>
      <c r="E22" s="688"/>
      <c r="F22" s="688"/>
      <c r="G22" s="690"/>
      <c r="H22" s="667"/>
      <c r="I22" s="667"/>
      <c r="J22" s="667"/>
      <c r="K22" s="667"/>
      <c r="L22" s="667"/>
      <c r="M22" s="667"/>
      <c r="N22" s="667"/>
    </row>
    <row r="23" spans="1:14" s="36" customFormat="1" ht="25.5" x14ac:dyDescent="0.2">
      <c r="A23" s="108" t="s">
        <v>312</v>
      </c>
      <c r="B23" s="381" t="s">
        <v>208</v>
      </c>
      <c r="C23" s="232"/>
      <c r="D23" s="672">
        <v>2.2999999999999998</v>
      </c>
      <c r="E23" s="672">
        <v>6.3</v>
      </c>
      <c r="F23" s="672">
        <v>10.3</v>
      </c>
      <c r="G23" s="675">
        <v>229.5</v>
      </c>
      <c r="H23" s="666">
        <v>75.180000000000007</v>
      </c>
      <c r="I23" s="666">
        <v>14.7</v>
      </c>
      <c r="J23" s="666">
        <v>34.229999999999997</v>
      </c>
      <c r="K23" s="666">
        <v>0.98</v>
      </c>
      <c r="L23" s="666">
        <v>0.03</v>
      </c>
      <c r="M23" s="666">
        <v>0.03</v>
      </c>
      <c r="N23" s="666">
        <v>9.5</v>
      </c>
    </row>
    <row r="24" spans="1:14" s="36" customFormat="1" ht="12.75" x14ac:dyDescent="0.2">
      <c r="A24" s="108" t="s">
        <v>442</v>
      </c>
      <c r="B24" s="103"/>
      <c r="C24" s="374"/>
      <c r="D24" s="688"/>
      <c r="E24" s="688"/>
      <c r="F24" s="688"/>
      <c r="G24" s="690"/>
      <c r="H24" s="667"/>
      <c r="I24" s="667"/>
      <c r="J24" s="667"/>
      <c r="K24" s="667"/>
      <c r="L24" s="667"/>
      <c r="M24" s="667"/>
      <c r="N24" s="667"/>
    </row>
    <row r="25" spans="1:14" s="36" customFormat="1" ht="12.75" x14ac:dyDescent="0.2">
      <c r="A25" s="93" t="s">
        <v>441</v>
      </c>
      <c r="B25" s="380" t="s">
        <v>550</v>
      </c>
      <c r="C25" s="380" t="s">
        <v>551</v>
      </c>
      <c r="D25" s="688"/>
      <c r="E25" s="688"/>
      <c r="F25" s="688"/>
      <c r="G25" s="690"/>
      <c r="H25" s="667"/>
      <c r="I25" s="667"/>
      <c r="J25" s="667"/>
      <c r="K25" s="667"/>
      <c r="L25" s="667"/>
      <c r="M25" s="667"/>
      <c r="N25" s="667"/>
    </row>
    <row r="26" spans="1:14" s="36" customFormat="1" ht="12.75" x14ac:dyDescent="0.2">
      <c r="A26" s="382" t="s">
        <v>457</v>
      </c>
      <c r="B26" s="380" t="s">
        <v>552</v>
      </c>
      <c r="C26" s="380" t="s">
        <v>549</v>
      </c>
      <c r="D26" s="688"/>
      <c r="E26" s="688"/>
      <c r="F26" s="688"/>
      <c r="G26" s="690"/>
      <c r="H26" s="667"/>
      <c r="I26" s="667"/>
      <c r="J26" s="667"/>
      <c r="K26" s="667"/>
      <c r="L26" s="667"/>
      <c r="M26" s="667"/>
      <c r="N26" s="667"/>
    </row>
    <row r="27" spans="1:14" s="36" customFormat="1" ht="12.75" x14ac:dyDescent="0.2">
      <c r="A27" s="382" t="s">
        <v>458</v>
      </c>
      <c r="B27" s="380" t="s">
        <v>553</v>
      </c>
      <c r="C27" s="380" t="s">
        <v>549</v>
      </c>
      <c r="D27" s="688"/>
      <c r="E27" s="688"/>
      <c r="F27" s="688"/>
      <c r="G27" s="690"/>
      <c r="H27" s="667"/>
      <c r="I27" s="667"/>
      <c r="J27" s="667"/>
      <c r="K27" s="667"/>
      <c r="L27" s="667"/>
      <c r="M27" s="667"/>
      <c r="N27" s="667"/>
    </row>
    <row r="28" spans="1:14" s="36" customFormat="1" ht="14.25" customHeight="1" x14ac:dyDescent="0.2">
      <c r="A28" s="382" t="s">
        <v>459</v>
      </c>
      <c r="B28" s="380" t="s">
        <v>554</v>
      </c>
      <c r="C28" s="380" t="s">
        <v>549</v>
      </c>
      <c r="D28" s="688"/>
      <c r="E28" s="688"/>
      <c r="F28" s="688"/>
      <c r="G28" s="690"/>
      <c r="H28" s="667"/>
      <c r="I28" s="667"/>
      <c r="J28" s="667"/>
      <c r="K28" s="667"/>
      <c r="L28" s="667"/>
      <c r="M28" s="667"/>
      <c r="N28" s="667"/>
    </row>
    <row r="29" spans="1:14" s="36" customFormat="1" ht="12.75" x14ac:dyDescent="0.2">
      <c r="A29" s="382" t="s">
        <v>460</v>
      </c>
      <c r="B29" s="380" t="s">
        <v>555</v>
      </c>
      <c r="C29" s="380" t="s">
        <v>549</v>
      </c>
      <c r="D29" s="688"/>
      <c r="E29" s="688"/>
      <c r="F29" s="688"/>
      <c r="G29" s="690"/>
      <c r="H29" s="667"/>
      <c r="I29" s="667"/>
      <c r="J29" s="667"/>
      <c r="K29" s="667"/>
      <c r="L29" s="667"/>
      <c r="M29" s="667"/>
      <c r="N29" s="667"/>
    </row>
    <row r="30" spans="1:14" s="36" customFormat="1" ht="14.25" customHeight="1" x14ac:dyDescent="0.2">
      <c r="A30" s="93" t="s">
        <v>125</v>
      </c>
      <c r="B30" s="380" t="s">
        <v>461</v>
      </c>
      <c r="C30" s="380" t="s">
        <v>462</v>
      </c>
      <c r="D30" s="688"/>
      <c r="E30" s="688"/>
      <c r="F30" s="688"/>
      <c r="G30" s="690"/>
      <c r="H30" s="667"/>
      <c r="I30" s="667"/>
      <c r="J30" s="667"/>
      <c r="K30" s="667"/>
      <c r="L30" s="667"/>
      <c r="M30" s="667"/>
      <c r="N30" s="667"/>
    </row>
    <row r="31" spans="1:14" s="36" customFormat="1" ht="15" customHeight="1" x14ac:dyDescent="0.2">
      <c r="A31" s="93" t="s">
        <v>199</v>
      </c>
      <c r="B31" s="380" t="s">
        <v>471</v>
      </c>
      <c r="C31" s="380" t="s">
        <v>462</v>
      </c>
      <c r="D31" s="688"/>
      <c r="E31" s="688"/>
      <c r="F31" s="688"/>
      <c r="G31" s="690"/>
      <c r="H31" s="667"/>
      <c r="I31" s="667"/>
      <c r="J31" s="667"/>
      <c r="K31" s="667"/>
      <c r="L31" s="667"/>
      <c r="M31" s="667"/>
      <c r="N31" s="667"/>
    </row>
    <row r="32" spans="1:14" s="36" customFormat="1" ht="12.75" x14ac:dyDescent="0.2">
      <c r="A32" s="93" t="s">
        <v>192</v>
      </c>
      <c r="B32" s="376">
        <v>5</v>
      </c>
      <c r="C32" s="376">
        <v>5</v>
      </c>
      <c r="D32" s="688"/>
      <c r="E32" s="688"/>
      <c r="F32" s="688"/>
      <c r="G32" s="690"/>
      <c r="H32" s="667"/>
      <c r="I32" s="667"/>
      <c r="J32" s="667"/>
      <c r="K32" s="667"/>
      <c r="L32" s="667"/>
      <c r="M32" s="667"/>
      <c r="N32" s="667"/>
    </row>
    <row r="33" spans="1:17" s="36" customFormat="1" ht="12.75" x14ac:dyDescent="0.2">
      <c r="A33" s="382" t="s">
        <v>313</v>
      </c>
      <c r="B33" s="291">
        <v>40</v>
      </c>
      <c r="C33" s="291">
        <v>36</v>
      </c>
      <c r="D33" s="688"/>
      <c r="E33" s="688"/>
      <c r="F33" s="688"/>
      <c r="G33" s="690"/>
      <c r="H33" s="667"/>
      <c r="I33" s="667"/>
      <c r="J33" s="667"/>
      <c r="K33" s="667"/>
      <c r="L33" s="667"/>
      <c r="M33" s="667"/>
      <c r="N33" s="667"/>
    </row>
    <row r="34" spans="1:17" s="36" customFormat="1" ht="12.75" x14ac:dyDescent="0.2">
      <c r="A34" s="382" t="s">
        <v>281</v>
      </c>
      <c r="B34" s="376">
        <v>3</v>
      </c>
      <c r="C34" s="376">
        <v>3</v>
      </c>
      <c r="D34" s="688"/>
      <c r="E34" s="688"/>
      <c r="F34" s="688"/>
      <c r="G34" s="690"/>
      <c r="H34" s="667"/>
      <c r="I34" s="667"/>
      <c r="J34" s="667"/>
      <c r="K34" s="667"/>
      <c r="L34" s="667"/>
      <c r="M34" s="667"/>
      <c r="N34" s="667"/>
    </row>
    <row r="35" spans="1:17" s="36" customFormat="1" ht="12.75" x14ac:dyDescent="0.2">
      <c r="A35" s="93" t="s">
        <v>194</v>
      </c>
      <c r="B35" s="376">
        <v>10</v>
      </c>
      <c r="C35" s="376">
        <v>10</v>
      </c>
      <c r="D35" s="688"/>
      <c r="E35" s="688"/>
      <c r="F35" s="688"/>
      <c r="G35" s="690"/>
      <c r="H35" s="667"/>
      <c r="I35" s="667"/>
      <c r="J35" s="667"/>
      <c r="K35" s="667"/>
      <c r="L35" s="667"/>
      <c r="M35" s="667"/>
      <c r="N35" s="667"/>
    </row>
    <row r="36" spans="1:17" s="36" customFormat="1" ht="12.75" x14ac:dyDescent="0.2">
      <c r="A36" s="382" t="s">
        <v>472</v>
      </c>
      <c r="B36" s="376">
        <v>1.35</v>
      </c>
      <c r="C36" s="376">
        <v>1</v>
      </c>
      <c r="D36" s="688"/>
      <c r="E36" s="688"/>
      <c r="F36" s="688"/>
      <c r="G36" s="690"/>
      <c r="H36" s="667"/>
      <c r="I36" s="667"/>
      <c r="J36" s="667"/>
      <c r="K36" s="667"/>
      <c r="L36" s="667"/>
      <c r="M36" s="667"/>
      <c r="N36" s="667"/>
    </row>
    <row r="37" spans="1:17" s="36" customFormat="1" ht="13.5" thickBot="1" x14ac:dyDescent="0.25">
      <c r="A37" s="367" t="s">
        <v>218</v>
      </c>
      <c r="B37" s="377">
        <v>2.5</v>
      </c>
      <c r="C37" s="377">
        <v>2.5</v>
      </c>
      <c r="D37" s="689"/>
      <c r="E37" s="689"/>
      <c r="F37" s="689"/>
      <c r="G37" s="691"/>
      <c r="H37" s="668"/>
      <c r="I37" s="668"/>
      <c r="J37" s="668"/>
      <c r="K37" s="668"/>
      <c r="L37" s="668"/>
      <c r="M37" s="668"/>
      <c r="N37" s="668"/>
    </row>
    <row r="38" spans="1:17" s="36" customFormat="1" ht="25.5" x14ac:dyDescent="0.2">
      <c r="A38" s="108" t="s">
        <v>357</v>
      </c>
      <c r="B38" s="300">
        <v>100</v>
      </c>
      <c r="C38" s="338"/>
      <c r="D38" s="672">
        <v>13.5</v>
      </c>
      <c r="E38" s="672">
        <v>16.3</v>
      </c>
      <c r="F38" s="672">
        <v>15.5</v>
      </c>
      <c r="G38" s="675">
        <v>266</v>
      </c>
      <c r="H38" s="666">
        <v>10.5</v>
      </c>
      <c r="I38" s="666">
        <v>22.2</v>
      </c>
      <c r="J38" s="666">
        <v>0</v>
      </c>
      <c r="K38" s="666">
        <v>1.5</v>
      </c>
      <c r="L38" s="666">
        <v>0.6</v>
      </c>
      <c r="M38" s="666">
        <v>0.2</v>
      </c>
      <c r="N38" s="666">
        <v>2.4</v>
      </c>
    </row>
    <row r="39" spans="1:17" s="36" customFormat="1" ht="12.75" x14ac:dyDescent="0.2">
      <c r="A39" s="93" t="s">
        <v>325</v>
      </c>
      <c r="B39" s="376">
        <v>108</v>
      </c>
      <c r="C39" s="376">
        <v>80</v>
      </c>
      <c r="D39" s="688"/>
      <c r="E39" s="688"/>
      <c r="F39" s="688"/>
      <c r="G39" s="690"/>
      <c r="H39" s="667"/>
      <c r="I39" s="667"/>
      <c r="J39" s="667"/>
      <c r="K39" s="667"/>
      <c r="L39" s="667"/>
      <c r="M39" s="667"/>
      <c r="N39" s="667"/>
    </row>
    <row r="40" spans="1:17" s="36" customFormat="1" ht="12.75" x14ac:dyDescent="0.2">
      <c r="A40" s="93" t="s">
        <v>326</v>
      </c>
      <c r="B40" s="376">
        <v>16</v>
      </c>
      <c r="C40" s="376">
        <v>16</v>
      </c>
      <c r="D40" s="688"/>
      <c r="E40" s="688"/>
      <c r="F40" s="688"/>
      <c r="G40" s="690"/>
      <c r="H40" s="667"/>
      <c r="I40" s="667"/>
      <c r="J40" s="667"/>
      <c r="K40" s="667"/>
      <c r="L40" s="667"/>
      <c r="M40" s="667"/>
      <c r="N40" s="667"/>
    </row>
    <row r="41" spans="1:17" s="36" customFormat="1" ht="12.75" x14ac:dyDescent="0.2">
      <c r="A41" s="93" t="s">
        <v>327</v>
      </c>
      <c r="B41" s="376">
        <v>20</v>
      </c>
      <c r="C41" s="376">
        <v>20</v>
      </c>
      <c r="D41" s="688"/>
      <c r="E41" s="688"/>
      <c r="F41" s="688"/>
      <c r="G41" s="690"/>
      <c r="H41" s="667"/>
      <c r="I41" s="667"/>
      <c r="J41" s="667"/>
      <c r="K41" s="667"/>
      <c r="L41" s="667"/>
      <c r="M41" s="667"/>
      <c r="N41" s="667"/>
    </row>
    <row r="42" spans="1:17" s="36" customFormat="1" ht="12.75" x14ac:dyDescent="0.2">
      <c r="A42" s="93" t="s">
        <v>328</v>
      </c>
      <c r="B42" s="376">
        <v>10</v>
      </c>
      <c r="C42" s="376">
        <v>10</v>
      </c>
      <c r="D42" s="688"/>
      <c r="E42" s="688"/>
      <c r="F42" s="688"/>
      <c r="G42" s="690"/>
      <c r="H42" s="667"/>
      <c r="I42" s="667"/>
      <c r="J42" s="667"/>
      <c r="K42" s="667"/>
      <c r="L42" s="667"/>
      <c r="M42" s="667"/>
      <c r="N42" s="667"/>
    </row>
    <row r="43" spans="1:17" s="36" customFormat="1" ht="12.75" x14ac:dyDescent="0.2">
      <c r="A43" s="93" t="s">
        <v>329</v>
      </c>
      <c r="B43" s="376">
        <v>6</v>
      </c>
      <c r="C43" s="376">
        <v>6</v>
      </c>
      <c r="D43" s="688"/>
      <c r="E43" s="688"/>
      <c r="F43" s="688"/>
      <c r="G43" s="690"/>
      <c r="H43" s="667"/>
      <c r="I43" s="667"/>
      <c r="J43" s="667"/>
      <c r="K43" s="667"/>
      <c r="L43" s="667"/>
      <c r="M43" s="667"/>
      <c r="N43" s="667"/>
    </row>
    <row r="44" spans="1:17" s="36" customFormat="1" ht="12.75" x14ac:dyDescent="0.2">
      <c r="A44" s="93" t="s">
        <v>302</v>
      </c>
      <c r="B44" s="376">
        <v>2</v>
      </c>
      <c r="C44" s="376">
        <v>2</v>
      </c>
      <c r="D44" s="688"/>
      <c r="E44" s="688"/>
      <c r="F44" s="688"/>
      <c r="G44" s="690"/>
      <c r="H44" s="667"/>
      <c r="I44" s="667"/>
      <c r="J44" s="667"/>
      <c r="K44" s="667"/>
      <c r="L44" s="667"/>
      <c r="M44" s="667"/>
      <c r="N44" s="667"/>
      <c r="Q44" s="112"/>
    </row>
    <row r="45" spans="1:17" s="36" customFormat="1" ht="15" customHeight="1" thickBot="1" x14ac:dyDescent="0.25">
      <c r="A45" s="93" t="s">
        <v>300</v>
      </c>
      <c r="B45" s="380" t="s">
        <v>471</v>
      </c>
      <c r="C45" s="380" t="s">
        <v>462</v>
      </c>
      <c r="D45" s="688"/>
      <c r="E45" s="688"/>
      <c r="F45" s="688"/>
      <c r="G45" s="690"/>
      <c r="H45" s="667"/>
      <c r="I45" s="667"/>
      <c r="J45" s="667"/>
      <c r="K45" s="667"/>
      <c r="L45" s="667"/>
      <c r="M45" s="667"/>
      <c r="N45" s="667"/>
    </row>
    <row r="46" spans="1:17" s="36" customFormat="1" ht="25.5" x14ac:dyDescent="0.2">
      <c r="A46" s="115" t="s">
        <v>263</v>
      </c>
      <c r="B46" s="337">
        <v>200</v>
      </c>
      <c r="C46" s="416"/>
      <c r="D46" s="899">
        <v>4.8</v>
      </c>
      <c r="E46" s="672">
        <v>11.07</v>
      </c>
      <c r="F46" s="672">
        <v>39.549999999999997</v>
      </c>
      <c r="G46" s="675">
        <v>201.5</v>
      </c>
      <c r="H46" s="666">
        <v>9</v>
      </c>
      <c r="I46" s="666">
        <v>29.2</v>
      </c>
      <c r="J46" s="666">
        <v>0</v>
      </c>
      <c r="K46" s="666">
        <v>1.47</v>
      </c>
      <c r="L46" s="666">
        <v>0.05</v>
      </c>
      <c r="M46" s="666">
        <v>0.31</v>
      </c>
      <c r="N46" s="666">
        <v>0.15</v>
      </c>
    </row>
    <row r="47" spans="1:17" s="36" customFormat="1" ht="12.75" x14ac:dyDescent="0.2">
      <c r="A47" s="94" t="s">
        <v>205</v>
      </c>
      <c r="B47" s="294">
        <v>70</v>
      </c>
      <c r="C47" s="294">
        <v>70</v>
      </c>
      <c r="D47" s="900"/>
      <c r="E47" s="688"/>
      <c r="F47" s="688"/>
      <c r="G47" s="690"/>
      <c r="H47" s="667"/>
      <c r="I47" s="667"/>
      <c r="J47" s="667"/>
      <c r="K47" s="667"/>
      <c r="L47" s="667"/>
      <c r="M47" s="667"/>
      <c r="N47" s="667"/>
    </row>
    <row r="48" spans="1:17" s="36" customFormat="1" ht="12.75" x14ac:dyDescent="0.2">
      <c r="A48" s="94" t="s">
        <v>192</v>
      </c>
      <c r="B48" s="294">
        <v>7</v>
      </c>
      <c r="C48" s="294">
        <v>7</v>
      </c>
      <c r="D48" s="900"/>
      <c r="E48" s="688"/>
      <c r="F48" s="688"/>
      <c r="G48" s="690"/>
      <c r="H48" s="667"/>
      <c r="I48" s="667"/>
      <c r="J48" s="667"/>
      <c r="K48" s="667"/>
      <c r="L48" s="667"/>
      <c r="M48" s="667"/>
      <c r="N48" s="667"/>
    </row>
    <row r="49" spans="1:19" s="36" customFormat="1" ht="13.5" thickBot="1" x14ac:dyDescent="0.25">
      <c r="A49" s="113" t="s">
        <v>218</v>
      </c>
      <c r="B49" s="299">
        <v>1.5</v>
      </c>
      <c r="C49" s="299">
        <v>1.5</v>
      </c>
      <c r="D49" s="901"/>
      <c r="E49" s="689"/>
      <c r="F49" s="689"/>
      <c r="G49" s="691"/>
      <c r="H49" s="668"/>
      <c r="I49" s="668"/>
      <c r="J49" s="668"/>
      <c r="K49" s="668"/>
      <c r="L49" s="668"/>
      <c r="M49" s="668"/>
      <c r="N49" s="668"/>
    </row>
    <row r="50" spans="1:19" s="133" customFormat="1" ht="12.75" x14ac:dyDescent="0.2">
      <c r="A50" s="148" t="s">
        <v>579</v>
      </c>
      <c r="B50" s="317">
        <v>50</v>
      </c>
      <c r="C50" s="149"/>
      <c r="D50" s="663">
        <v>1.4</v>
      </c>
      <c r="E50" s="663">
        <v>16.2</v>
      </c>
      <c r="F50" s="663">
        <v>3.3</v>
      </c>
      <c r="G50" s="663">
        <v>163.19999999999999</v>
      </c>
      <c r="H50" s="666">
        <v>38.4</v>
      </c>
      <c r="I50" s="666">
        <v>0.15</v>
      </c>
      <c r="J50" s="666">
        <v>0</v>
      </c>
      <c r="K50" s="666">
        <v>3.4</v>
      </c>
      <c r="L50" s="666">
        <v>0.15</v>
      </c>
      <c r="M50" s="666">
        <v>0.05</v>
      </c>
      <c r="N50" s="666">
        <v>0.3</v>
      </c>
    </row>
    <row r="51" spans="1:19" s="133" customFormat="1" ht="12.75" customHeight="1" x14ac:dyDescent="0.2">
      <c r="A51" s="312" t="s">
        <v>42</v>
      </c>
      <c r="B51" s="458">
        <v>2.25</v>
      </c>
      <c r="C51" s="459">
        <v>2.25</v>
      </c>
      <c r="D51" s="664"/>
      <c r="E51" s="664"/>
      <c r="F51" s="664"/>
      <c r="G51" s="664"/>
      <c r="H51" s="667"/>
      <c r="I51" s="667"/>
      <c r="J51" s="667"/>
      <c r="K51" s="667"/>
      <c r="L51" s="667"/>
      <c r="M51" s="667"/>
      <c r="N51" s="667"/>
    </row>
    <row r="52" spans="1:19" s="133" customFormat="1" ht="12.75" customHeight="1" x14ac:dyDescent="0.2">
      <c r="A52" s="312" t="s">
        <v>216</v>
      </c>
      <c r="B52" s="458">
        <v>2.25</v>
      </c>
      <c r="C52" s="459">
        <v>2.25</v>
      </c>
      <c r="D52" s="664"/>
      <c r="E52" s="664"/>
      <c r="F52" s="664"/>
      <c r="G52" s="664"/>
      <c r="H52" s="667"/>
      <c r="I52" s="667"/>
      <c r="J52" s="667"/>
      <c r="K52" s="667"/>
      <c r="L52" s="667"/>
      <c r="M52" s="667"/>
      <c r="N52" s="667"/>
    </row>
    <row r="53" spans="1:19" s="133" customFormat="1" ht="12.75" customHeight="1" x14ac:dyDescent="0.2">
      <c r="A53" s="312" t="s">
        <v>580</v>
      </c>
      <c r="B53" s="458">
        <v>45</v>
      </c>
      <c r="C53" s="459">
        <v>45</v>
      </c>
      <c r="D53" s="664"/>
      <c r="E53" s="664"/>
      <c r="F53" s="664"/>
      <c r="G53" s="664"/>
      <c r="H53" s="667"/>
      <c r="I53" s="667"/>
      <c r="J53" s="667"/>
      <c r="K53" s="667"/>
      <c r="L53" s="667"/>
      <c r="M53" s="667"/>
      <c r="N53" s="667"/>
    </row>
    <row r="54" spans="1:19" s="133" customFormat="1" ht="12.75" customHeight="1" x14ac:dyDescent="0.2">
      <c r="A54" s="312" t="s">
        <v>299</v>
      </c>
      <c r="B54" s="458">
        <v>3.75</v>
      </c>
      <c r="C54" s="459">
        <v>3</v>
      </c>
      <c r="D54" s="664"/>
      <c r="E54" s="664"/>
      <c r="F54" s="664"/>
      <c r="G54" s="664"/>
      <c r="H54" s="667"/>
      <c r="I54" s="667"/>
      <c r="J54" s="667"/>
      <c r="K54" s="667"/>
      <c r="L54" s="667"/>
      <c r="M54" s="667"/>
      <c r="N54" s="667"/>
    </row>
    <row r="55" spans="1:19" s="133" customFormat="1" ht="12.75" customHeight="1" x14ac:dyDescent="0.2">
      <c r="A55" s="312" t="s">
        <v>300</v>
      </c>
      <c r="B55" s="458">
        <v>1.2</v>
      </c>
      <c r="C55" s="459">
        <v>1</v>
      </c>
      <c r="D55" s="664"/>
      <c r="E55" s="664"/>
      <c r="F55" s="664"/>
      <c r="G55" s="664"/>
      <c r="H55" s="667"/>
      <c r="I55" s="667"/>
      <c r="J55" s="667"/>
      <c r="K55" s="667"/>
      <c r="L55" s="667"/>
      <c r="M55" s="667"/>
      <c r="N55" s="667"/>
    </row>
    <row r="56" spans="1:19" s="133" customFormat="1" ht="12.75" customHeight="1" x14ac:dyDescent="0.2">
      <c r="A56" s="312" t="s">
        <v>281</v>
      </c>
      <c r="B56" s="458">
        <v>12.5</v>
      </c>
      <c r="C56" s="459">
        <v>12.5</v>
      </c>
      <c r="D56" s="664"/>
      <c r="E56" s="664"/>
      <c r="F56" s="664"/>
      <c r="G56" s="664"/>
      <c r="H56" s="667"/>
      <c r="I56" s="667"/>
      <c r="J56" s="667"/>
      <c r="K56" s="667"/>
      <c r="L56" s="667"/>
      <c r="M56" s="667"/>
      <c r="N56" s="667"/>
    </row>
    <row r="57" spans="1:19" s="133" customFormat="1" ht="12.75" customHeight="1" x14ac:dyDescent="0.2">
      <c r="A57" s="312" t="s">
        <v>318</v>
      </c>
      <c r="B57" s="458">
        <v>0.75</v>
      </c>
      <c r="C57" s="459">
        <v>0.75</v>
      </c>
      <c r="D57" s="664"/>
      <c r="E57" s="664"/>
      <c r="F57" s="664"/>
      <c r="G57" s="664"/>
      <c r="H57" s="667"/>
      <c r="I57" s="667"/>
      <c r="J57" s="667"/>
      <c r="K57" s="667"/>
      <c r="L57" s="667"/>
      <c r="M57" s="667"/>
      <c r="N57" s="667"/>
    </row>
    <row r="58" spans="1:19" s="133" customFormat="1" ht="12.75" customHeight="1" x14ac:dyDescent="0.2">
      <c r="A58" s="312" t="s">
        <v>203</v>
      </c>
      <c r="B58" s="458">
        <v>0.5</v>
      </c>
      <c r="C58" s="459">
        <v>0.5</v>
      </c>
      <c r="D58" s="664"/>
      <c r="E58" s="664"/>
      <c r="F58" s="664"/>
      <c r="G58" s="664"/>
      <c r="H58" s="667"/>
      <c r="I58" s="667"/>
      <c r="J58" s="667"/>
      <c r="K58" s="667"/>
      <c r="L58" s="667"/>
      <c r="M58" s="667"/>
      <c r="N58" s="667"/>
    </row>
    <row r="59" spans="1:19" s="133" customFormat="1" ht="13.5" customHeight="1" thickBot="1" x14ac:dyDescent="0.25">
      <c r="A59" s="494" t="s">
        <v>218</v>
      </c>
      <c r="B59" s="448">
        <v>0.5</v>
      </c>
      <c r="C59" s="449">
        <v>0.5</v>
      </c>
      <c r="D59" s="665"/>
      <c r="E59" s="665"/>
      <c r="F59" s="665"/>
      <c r="G59" s="665"/>
      <c r="H59" s="668"/>
      <c r="I59" s="668"/>
      <c r="J59" s="668"/>
      <c r="K59" s="668"/>
      <c r="L59" s="668"/>
      <c r="M59" s="668"/>
      <c r="N59" s="668"/>
    </row>
    <row r="60" spans="1:19" s="36" customFormat="1" ht="25.5" x14ac:dyDescent="0.2">
      <c r="A60" s="108" t="s">
        <v>595</v>
      </c>
      <c r="B60" s="300">
        <v>200</v>
      </c>
      <c r="C60" s="338"/>
      <c r="D60" s="996">
        <v>0.6</v>
      </c>
      <c r="E60" s="672">
        <v>0</v>
      </c>
      <c r="F60" s="672">
        <v>31.4</v>
      </c>
      <c r="G60" s="675">
        <v>125</v>
      </c>
      <c r="H60" s="666">
        <v>19.48</v>
      </c>
      <c r="I60" s="666">
        <v>15.32</v>
      </c>
      <c r="J60" s="666">
        <v>31.94</v>
      </c>
      <c r="K60" s="666">
        <v>0.54</v>
      </c>
      <c r="L60" s="666">
        <v>0</v>
      </c>
      <c r="M60" s="666">
        <v>0.02</v>
      </c>
      <c r="N60" s="666">
        <v>0.82</v>
      </c>
      <c r="O60" s="666"/>
      <c r="S60" s="41"/>
    </row>
    <row r="61" spans="1:19" s="36" customFormat="1" ht="12.75" x14ac:dyDescent="0.2">
      <c r="A61" s="595" t="s">
        <v>596</v>
      </c>
      <c r="B61" s="597">
        <v>20</v>
      </c>
      <c r="C61" s="597">
        <v>20</v>
      </c>
      <c r="D61" s="997"/>
      <c r="E61" s="688"/>
      <c r="F61" s="688"/>
      <c r="G61" s="690"/>
      <c r="H61" s="667"/>
      <c r="I61" s="667"/>
      <c r="J61" s="667"/>
      <c r="K61" s="667"/>
      <c r="L61" s="667"/>
      <c r="M61" s="667"/>
      <c r="N61" s="667"/>
      <c r="O61" s="667"/>
    </row>
    <row r="62" spans="1:19" s="36" customFormat="1" ht="12.75" x14ac:dyDescent="0.2">
      <c r="A62" s="595" t="s">
        <v>9</v>
      </c>
      <c r="B62" s="597">
        <v>20</v>
      </c>
      <c r="C62" s="597">
        <v>20</v>
      </c>
      <c r="D62" s="997"/>
      <c r="E62" s="688"/>
      <c r="F62" s="688"/>
      <c r="G62" s="690"/>
      <c r="H62" s="667"/>
      <c r="I62" s="667"/>
      <c r="J62" s="667"/>
      <c r="K62" s="667"/>
      <c r="L62" s="667"/>
      <c r="M62" s="667"/>
      <c r="N62" s="667"/>
      <c r="O62" s="667"/>
    </row>
    <row r="63" spans="1:19" s="36" customFormat="1" ht="13.5" thickBot="1" x14ac:dyDescent="0.25">
      <c r="A63" s="594" t="s">
        <v>473</v>
      </c>
      <c r="B63" s="596">
        <v>0.2</v>
      </c>
      <c r="C63" s="596">
        <v>0.2</v>
      </c>
      <c r="D63" s="998"/>
      <c r="E63" s="689"/>
      <c r="F63" s="689"/>
      <c r="G63" s="691"/>
      <c r="H63" s="668"/>
      <c r="I63" s="668"/>
      <c r="J63" s="668"/>
      <c r="K63" s="668"/>
      <c r="L63" s="668"/>
      <c r="M63" s="668"/>
      <c r="N63" s="668"/>
      <c r="O63" s="668"/>
      <c r="Q63" s="41"/>
    </row>
    <row r="64" spans="1:19" s="36" customFormat="1" ht="26.25" thickBot="1" x14ac:dyDescent="0.25">
      <c r="A64" s="98" t="s">
        <v>212</v>
      </c>
      <c r="B64" s="302">
        <v>76</v>
      </c>
      <c r="C64" s="326">
        <v>76</v>
      </c>
      <c r="D64" s="104">
        <v>7.1</v>
      </c>
      <c r="E64" s="104">
        <v>0.92</v>
      </c>
      <c r="F64" s="104">
        <v>43.43</v>
      </c>
      <c r="G64" s="92">
        <v>212.5</v>
      </c>
      <c r="H64" s="92">
        <v>127.8</v>
      </c>
      <c r="I64" s="92">
        <v>3.11</v>
      </c>
      <c r="J64" s="92">
        <v>139.5</v>
      </c>
      <c r="K64" s="92">
        <v>43.2</v>
      </c>
      <c r="L64" s="92">
        <v>0.34</v>
      </c>
      <c r="M64" s="92">
        <v>0.28999999999999998</v>
      </c>
      <c r="N64" s="92">
        <v>0.24</v>
      </c>
    </row>
    <row r="65" spans="1:15" s="36" customFormat="1" ht="13.5" thickBot="1" x14ac:dyDescent="0.25">
      <c r="A65" s="98" t="s">
        <v>314</v>
      </c>
      <c r="B65" s="302">
        <v>230</v>
      </c>
      <c r="C65" s="326">
        <v>230</v>
      </c>
      <c r="D65" s="104">
        <v>6.67</v>
      </c>
      <c r="E65" s="104">
        <v>5.75</v>
      </c>
      <c r="F65" s="104">
        <v>57</v>
      </c>
      <c r="G65" s="92">
        <v>308.2</v>
      </c>
      <c r="H65" s="92">
        <v>250.47</v>
      </c>
      <c r="I65" s="92">
        <v>2.0699999999999998</v>
      </c>
      <c r="J65" s="92">
        <v>186.3</v>
      </c>
      <c r="K65" s="92">
        <v>28.98</v>
      </c>
      <c r="L65" s="92">
        <v>0.04</v>
      </c>
      <c r="M65" s="92">
        <v>0.1</v>
      </c>
      <c r="N65" s="92">
        <v>2.0699999999999998</v>
      </c>
    </row>
    <row r="66" spans="1:15" s="75" customFormat="1" ht="13.5" thickBot="1" x14ac:dyDescent="0.25">
      <c r="A66" s="95" t="s">
        <v>196</v>
      </c>
      <c r="B66" s="83"/>
      <c r="C66" s="417"/>
      <c r="D66" s="105">
        <f t="shared" ref="D66:N66" si="1">SUM(D21:D65)</f>
        <v>41.77</v>
      </c>
      <c r="E66" s="105">
        <f t="shared" si="1"/>
        <v>70.739999999999995</v>
      </c>
      <c r="F66" s="105">
        <f t="shared" si="1"/>
        <v>207.68</v>
      </c>
      <c r="G66" s="96">
        <f t="shared" si="1"/>
        <v>1583.9</v>
      </c>
      <c r="H66" s="96">
        <f t="shared" si="1"/>
        <v>698.83</v>
      </c>
      <c r="I66" s="96">
        <f t="shared" si="1"/>
        <v>88.45</v>
      </c>
      <c r="J66" s="96">
        <f t="shared" si="1"/>
        <v>502.96999999999997</v>
      </c>
      <c r="K66" s="96">
        <f t="shared" si="1"/>
        <v>104.07000000000001</v>
      </c>
      <c r="L66" s="96">
        <f t="shared" si="1"/>
        <v>1.2300000000000002</v>
      </c>
      <c r="M66" s="96">
        <f t="shared" si="1"/>
        <v>1.1000000000000001</v>
      </c>
      <c r="N66" s="96">
        <f t="shared" si="1"/>
        <v>21.479999999999997</v>
      </c>
    </row>
    <row r="67" spans="1:15" s="36" customFormat="1" ht="13.5" thickBot="1" x14ac:dyDescent="0.25">
      <c r="A67" s="98" t="s">
        <v>214</v>
      </c>
      <c r="B67" s="101"/>
      <c r="C67" s="326"/>
      <c r="D67" s="101"/>
      <c r="E67" s="101"/>
      <c r="F67" s="101"/>
      <c r="G67" s="91"/>
      <c r="H67" s="91"/>
      <c r="I67" s="91"/>
      <c r="J67" s="91"/>
      <c r="K67" s="91"/>
      <c r="L67" s="91"/>
      <c r="M67" s="91"/>
      <c r="N67" s="91"/>
    </row>
    <row r="68" spans="1:15" s="36" customFormat="1" ht="13.5" thickBot="1" x14ac:dyDescent="0.25">
      <c r="A68" s="98" t="s">
        <v>211</v>
      </c>
      <c r="B68" s="302">
        <v>200</v>
      </c>
      <c r="C68" s="326">
        <v>200</v>
      </c>
      <c r="D68" s="104">
        <v>1</v>
      </c>
      <c r="E68" s="104">
        <v>0</v>
      </c>
      <c r="F68" s="104">
        <v>21.2</v>
      </c>
      <c r="G68" s="92">
        <v>88</v>
      </c>
      <c r="H68" s="92">
        <v>14</v>
      </c>
      <c r="I68" s="92">
        <v>2.8</v>
      </c>
      <c r="J68" s="92">
        <v>14</v>
      </c>
      <c r="K68" s="92">
        <v>8</v>
      </c>
      <c r="L68" s="92">
        <v>0.02</v>
      </c>
      <c r="M68" s="92">
        <v>0.2</v>
      </c>
      <c r="N68" s="92">
        <v>4</v>
      </c>
    </row>
    <row r="69" spans="1:15" s="36" customFormat="1" ht="13.5" thickBot="1" x14ac:dyDescent="0.25">
      <c r="A69" s="199" t="s">
        <v>454</v>
      </c>
      <c r="B69" s="302">
        <v>150</v>
      </c>
      <c r="C69" s="326">
        <v>150</v>
      </c>
      <c r="D69" s="203">
        <v>0.8</v>
      </c>
      <c r="E69" s="203">
        <v>0.2</v>
      </c>
      <c r="F69" s="203">
        <v>7.5</v>
      </c>
      <c r="G69" s="198">
        <v>38</v>
      </c>
      <c r="H69" s="198">
        <v>35</v>
      </c>
      <c r="I69" s="198">
        <v>0.1</v>
      </c>
      <c r="J69" s="198">
        <v>64.400000000000006</v>
      </c>
      <c r="K69" s="198">
        <v>17</v>
      </c>
      <c r="L69" s="198">
        <v>11</v>
      </c>
      <c r="M69" s="198">
        <v>0.06</v>
      </c>
      <c r="N69" s="375">
        <v>0.03</v>
      </c>
    </row>
    <row r="70" spans="1:15" s="36" customFormat="1" ht="13.5" thickBot="1" x14ac:dyDescent="0.25">
      <c r="A70" s="98" t="s">
        <v>196</v>
      </c>
      <c r="B70" s="101"/>
      <c r="C70" s="370"/>
      <c r="D70" s="56">
        <f t="shared" ref="D70:N70" si="2">D68+D69</f>
        <v>1.8</v>
      </c>
      <c r="E70" s="56">
        <f t="shared" si="2"/>
        <v>0.2</v>
      </c>
      <c r="F70" s="56">
        <f t="shared" si="2"/>
        <v>28.7</v>
      </c>
      <c r="G70" s="56">
        <f t="shared" si="2"/>
        <v>126</v>
      </c>
      <c r="H70" s="56">
        <f t="shared" si="2"/>
        <v>49</v>
      </c>
      <c r="I70" s="56">
        <f t="shared" si="2"/>
        <v>2.9</v>
      </c>
      <c r="J70" s="56">
        <f t="shared" si="2"/>
        <v>78.400000000000006</v>
      </c>
      <c r="K70" s="56">
        <f t="shared" si="2"/>
        <v>25</v>
      </c>
      <c r="L70" s="56">
        <f t="shared" si="2"/>
        <v>11.02</v>
      </c>
      <c r="M70" s="56">
        <f t="shared" si="2"/>
        <v>0.26</v>
      </c>
      <c r="N70" s="56">
        <f t="shared" si="2"/>
        <v>4.03</v>
      </c>
    </row>
    <row r="71" spans="1:15" s="36" customFormat="1" ht="13.5" thickBot="1" x14ac:dyDescent="0.25">
      <c r="A71" s="553" t="s">
        <v>572</v>
      </c>
      <c r="B71" s="83"/>
      <c r="C71" s="383"/>
      <c r="D71" s="105">
        <f t="shared" ref="D71:N71" si="3">D66+D19</f>
        <v>70.45</v>
      </c>
      <c r="E71" s="384">
        <f t="shared" si="3"/>
        <v>106.52</v>
      </c>
      <c r="F71" s="384">
        <f t="shared" si="3"/>
        <v>361.2</v>
      </c>
      <c r="G71" s="418">
        <f t="shared" si="3"/>
        <v>2458.65</v>
      </c>
      <c r="H71" s="418">
        <f t="shared" si="3"/>
        <v>1101.1100000000001</v>
      </c>
      <c r="I71" s="418">
        <f t="shared" si="3"/>
        <v>97.1</v>
      </c>
      <c r="J71" s="418">
        <f t="shared" si="3"/>
        <v>786.92</v>
      </c>
      <c r="K71" s="418">
        <f t="shared" si="3"/>
        <v>249.39</v>
      </c>
      <c r="L71" s="418">
        <f t="shared" si="3"/>
        <v>1.5900000000000003</v>
      </c>
      <c r="M71" s="418">
        <f t="shared" si="3"/>
        <v>1.6700000000000002</v>
      </c>
      <c r="N71" s="418">
        <f t="shared" si="3"/>
        <v>42.78</v>
      </c>
    </row>
    <row r="72" spans="1:15" ht="15.75" thickBot="1" x14ac:dyDescent="0.3"/>
    <row r="73" spans="1:15" s="621" customFormat="1" ht="13.5" thickBot="1" x14ac:dyDescent="0.25">
      <c r="A73" s="614" t="s">
        <v>571</v>
      </c>
      <c r="B73" s="615"/>
      <c r="C73" s="616"/>
      <c r="D73" s="617">
        <v>91.31</v>
      </c>
      <c r="E73" s="617">
        <v>114.62</v>
      </c>
      <c r="F73" s="617">
        <v>278.49</v>
      </c>
      <c r="G73" s="618">
        <v>2394.5700000000002</v>
      </c>
      <c r="H73" s="619">
        <v>1023.81</v>
      </c>
      <c r="I73" s="619">
        <v>162</v>
      </c>
      <c r="J73" s="619">
        <v>938.33</v>
      </c>
      <c r="K73" s="619">
        <v>112.288</v>
      </c>
      <c r="L73" s="619">
        <v>0.871</v>
      </c>
      <c r="M73" s="620">
        <v>2.82</v>
      </c>
      <c r="N73" s="620">
        <v>25.77</v>
      </c>
    </row>
    <row r="74" spans="1:15" s="621" customFormat="1" ht="13.5" thickBot="1" x14ac:dyDescent="0.25">
      <c r="A74" s="622" t="s">
        <v>563</v>
      </c>
      <c r="B74" s="616"/>
      <c r="C74" s="616"/>
      <c r="D74" s="617">
        <v>71.22</v>
      </c>
      <c r="E74" s="617">
        <v>71.010000000000005</v>
      </c>
      <c r="F74" s="617">
        <v>331.05</v>
      </c>
      <c r="G74" s="618">
        <v>2204.4299999999998</v>
      </c>
      <c r="H74" s="619">
        <v>602.23</v>
      </c>
      <c r="I74" s="619">
        <v>143.6</v>
      </c>
      <c r="J74" s="619">
        <v>732.49</v>
      </c>
      <c r="K74" s="619">
        <v>179.17</v>
      </c>
      <c r="L74" s="619">
        <v>2.12</v>
      </c>
      <c r="M74" s="620">
        <v>1.2</v>
      </c>
      <c r="N74" s="620">
        <v>78.03</v>
      </c>
      <c r="O74" s="623"/>
    </row>
    <row r="75" spans="1:15" s="621" customFormat="1" ht="13.5" thickBot="1" x14ac:dyDescent="0.25">
      <c r="A75" s="614" t="s">
        <v>564</v>
      </c>
      <c r="B75" s="624"/>
      <c r="C75" s="625"/>
      <c r="D75" s="626">
        <v>94.95</v>
      </c>
      <c r="E75" s="626">
        <v>92.19</v>
      </c>
      <c r="F75" s="626">
        <v>334.71</v>
      </c>
      <c r="G75" s="626">
        <v>2628.66</v>
      </c>
      <c r="H75" s="626">
        <v>675.09</v>
      </c>
      <c r="I75" s="626">
        <v>198.37</v>
      </c>
      <c r="J75" s="626">
        <v>895.51</v>
      </c>
      <c r="K75" s="626">
        <v>191.3</v>
      </c>
      <c r="L75" s="626">
        <v>18.873000000000001</v>
      </c>
      <c r="M75" s="627">
        <v>5.36</v>
      </c>
      <c r="N75" s="627">
        <v>85.03</v>
      </c>
      <c r="O75" s="623"/>
    </row>
    <row r="76" spans="1:15" s="633" customFormat="1" ht="13.5" thickBot="1" x14ac:dyDescent="0.25">
      <c r="A76" s="628" t="s">
        <v>565</v>
      </c>
      <c r="B76" s="629"/>
      <c r="C76" s="629"/>
      <c r="D76" s="630">
        <v>78.510000000000005</v>
      </c>
      <c r="E76" s="630">
        <v>131.6</v>
      </c>
      <c r="F76" s="630">
        <v>226.45</v>
      </c>
      <c r="G76" s="630">
        <v>2448.25</v>
      </c>
      <c r="H76" s="631">
        <v>1133.5999999999999</v>
      </c>
      <c r="I76" s="631">
        <v>159.208</v>
      </c>
      <c r="J76" s="631">
        <v>802.62</v>
      </c>
      <c r="K76" s="631">
        <v>98.14</v>
      </c>
      <c r="L76" s="631">
        <v>1.089</v>
      </c>
      <c r="M76" s="632">
        <v>4.7160000000000002</v>
      </c>
      <c r="N76" s="632">
        <v>75.77</v>
      </c>
    </row>
    <row r="77" spans="1:15" s="621" customFormat="1" ht="13.5" thickBot="1" x14ac:dyDescent="0.25">
      <c r="A77" s="634" t="s">
        <v>566</v>
      </c>
      <c r="B77" s="635"/>
      <c r="C77" s="635"/>
      <c r="D77" s="636">
        <v>107.2</v>
      </c>
      <c r="E77" s="636">
        <v>98.69</v>
      </c>
      <c r="F77" s="636">
        <v>287.67</v>
      </c>
      <c r="G77" s="637">
        <v>2476.4499999999998</v>
      </c>
      <c r="H77" s="637">
        <v>773.66</v>
      </c>
      <c r="I77" s="637">
        <v>222.47</v>
      </c>
      <c r="J77" s="637">
        <v>1168.32</v>
      </c>
      <c r="K77" s="637">
        <v>93.34</v>
      </c>
      <c r="L77" s="637">
        <v>1.613</v>
      </c>
      <c r="M77" s="638">
        <v>1.651</v>
      </c>
      <c r="N77" s="639">
        <v>125.35</v>
      </c>
    </row>
    <row r="78" spans="1:15" s="621" customFormat="1" ht="13.5" thickBot="1" x14ac:dyDescent="0.25">
      <c r="A78" s="634" t="s">
        <v>567</v>
      </c>
      <c r="B78" s="635"/>
      <c r="C78" s="635"/>
      <c r="D78" s="636">
        <v>87.12</v>
      </c>
      <c r="E78" s="636">
        <v>77.8</v>
      </c>
      <c r="F78" s="636">
        <v>354.5</v>
      </c>
      <c r="G78" s="637">
        <v>2203.6999999999998</v>
      </c>
      <c r="H78" s="637">
        <v>1420.7</v>
      </c>
      <c r="I78" s="637">
        <v>148.49</v>
      </c>
      <c r="J78" s="637">
        <v>1104.3699999999999</v>
      </c>
      <c r="K78" s="637">
        <v>254.07</v>
      </c>
      <c r="L78" s="637">
        <v>1.3109999999999999</v>
      </c>
      <c r="M78" s="638">
        <v>2.153</v>
      </c>
      <c r="N78" s="640">
        <v>79.209999999999994</v>
      </c>
    </row>
    <row r="79" spans="1:15" s="621" customFormat="1" ht="13.5" thickBot="1" x14ac:dyDescent="0.25">
      <c r="A79" s="634" t="s">
        <v>568</v>
      </c>
      <c r="B79" s="635"/>
      <c r="C79" s="635"/>
      <c r="D79" s="636">
        <v>87.04</v>
      </c>
      <c r="E79" s="636">
        <v>57.9</v>
      </c>
      <c r="F79" s="636">
        <v>262.33999999999997</v>
      </c>
      <c r="G79" s="637">
        <v>2015.57</v>
      </c>
      <c r="H79" s="637">
        <v>1067.1199999999999</v>
      </c>
      <c r="I79" s="637">
        <v>139.09</v>
      </c>
      <c r="J79" s="637">
        <v>1186.1400000000001</v>
      </c>
      <c r="K79" s="637">
        <v>183.01</v>
      </c>
      <c r="L79" s="637">
        <v>1.976</v>
      </c>
      <c r="M79" s="638">
        <v>1.784</v>
      </c>
      <c r="N79" s="638">
        <v>59.55</v>
      </c>
    </row>
    <row r="80" spans="1:15" s="621" customFormat="1" ht="13.5" thickBot="1" x14ac:dyDescent="0.25">
      <c r="A80" s="622" t="s">
        <v>569</v>
      </c>
      <c r="B80" s="641"/>
      <c r="C80" s="642"/>
      <c r="D80" s="643">
        <v>83.59</v>
      </c>
      <c r="E80" s="643">
        <v>81.88</v>
      </c>
      <c r="F80" s="643">
        <v>321.10000000000002</v>
      </c>
      <c r="G80" s="644">
        <v>2111.37</v>
      </c>
      <c r="H80" s="644">
        <v>696.4</v>
      </c>
      <c r="I80" s="644">
        <v>126.39</v>
      </c>
      <c r="J80" s="644">
        <v>822.2</v>
      </c>
      <c r="K80" s="644">
        <v>358.43</v>
      </c>
      <c r="L80" s="644">
        <v>2.39</v>
      </c>
      <c r="M80" s="639">
        <v>1.3720000000000001</v>
      </c>
      <c r="N80" s="639">
        <v>102.08</v>
      </c>
    </row>
    <row r="81" spans="1:14" s="621" customFormat="1" ht="13.5" thickBot="1" x14ac:dyDescent="0.25">
      <c r="A81" s="645" t="s">
        <v>570</v>
      </c>
      <c r="B81" s="646"/>
      <c r="C81" s="646"/>
      <c r="D81" s="647">
        <v>75.36</v>
      </c>
      <c r="E81" s="647">
        <v>114.88</v>
      </c>
      <c r="F81" s="647">
        <v>282.02</v>
      </c>
      <c r="G81" s="647">
        <v>2215.9299999999998</v>
      </c>
      <c r="H81" s="647">
        <v>838.86</v>
      </c>
      <c r="I81" s="647">
        <v>105.82</v>
      </c>
      <c r="J81" s="647">
        <v>945.27</v>
      </c>
      <c r="K81" s="647">
        <v>218.46</v>
      </c>
      <c r="L81" s="647">
        <v>2.2999999999999998</v>
      </c>
      <c r="M81" s="648">
        <v>1.4510000000000001</v>
      </c>
      <c r="N81" s="649">
        <v>60.3</v>
      </c>
    </row>
    <row r="82" spans="1:14" s="621" customFormat="1" ht="13.5" thickBot="1" x14ac:dyDescent="0.25">
      <c r="A82" s="634" t="s">
        <v>572</v>
      </c>
      <c r="B82" s="635"/>
      <c r="C82" s="635"/>
      <c r="D82" s="636">
        <v>70.45</v>
      </c>
      <c r="E82" s="636">
        <v>106.52</v>
      </c>
      <c r="F82" s="636">
        <v>361.2</v>
      </c>
      <c r="G82" s="636">
        <v>2458.6999999999998</v>
      </c>
      <c r="H82" s="636">
        <v>1101.0999999999999</v>
      </c>
      <c r="I82" s="636">
        <v>97.1</v>
      </c>
      <c r="J82" s="636">
        <v>786.9</v>
      </c>
      <c r="K82" s="636">
        <v>249.4</v>
      </c>
      <c r="L82" s="636">
        <v>1.6</v>
      </c>
      <c r="M82" s="650">
        <v>1.7</v>
      </c>
      <c r="N82" s="651">
        <v>42.8</v>
      </c>
    </row>
    <row r="83" spans="1:14" s="4" customFormat="1" ht="15.75" thickBot="1" x14ac:dyDescent="0.3">
      <c r="A83" s="652" t="s">
        <v>573</v>
      </c>
      <c r="B83" s="653"/>
      <c r="C83" s="654"/>
      <c r="D83" s="655">
        <f t="shared" ref="D83:N83" si="4">SUM(D73:D82)</f>
        <v>846.75</v>
      </c>
      <c r="E83" s="655">
        <f t="shared" si="4"/>
        <v>947.08999999999992</v>
      </c>
      <c r="F83" s="655">
        <f t="shared" si="4"/>
        <v>3039.5299999999997</v>
      </c>
      <c r="G83" s="655">
        <f t="shared" si="4"/>
        <v>23157.63</v>
      </c>
      <c r="H83" s="655">
        <f t="shared" si="4"/>
        <v>9332.57</v>
      </c>
      <c r="I83" s="655">
        <f t="shared" si="4"/>
        <v>1502.5379999999998</v>
      </c>
      <c r="J83" s="655">
        <f t="shared" si="4"/>
        <v>9382.15</v>
      </c>
      <c r="K83" s="655">
        <f t="shared" si="4"/>
        <v>1937.6080000000002</v>
      </c>
      <c r="L83" s="655">
        <f t="shared" si="4"/>
        <v>34.143000000000001</v>
      </c>
      <c r="M83" s="656">
        <f t="shared" si="4"/>
        <v>24.206999999999997</v>
      </c>
      <c r="N83" s="657">
        <f t="shared" si="4"/>
        <v>733.88999999999987</v>
      </c>
    </row>
    <row r="84" spans="1:14" s="4" customFormat="1" ht="15.75" thickBot="1" x14ac:dyDescent="0.3">
      <c r="A84" s="658" t="s">
        <v>578</v>
      </c>
      <c r="B84" s="659"/>
      <c r="C84" s="659"/>
      <c r="D84" s="660">
        <f>D83/10</f>
        <v>84.674999999999997</v>
      </c>
      <c r="E84" s="660">
        <f>E83/10</f>
        <v>94.708999999999989</v>
      </c>
      <c r="F84" s="660">
        <f t="shared" ref="F84:N84" si="5">F83/10</f>
        <v>303.95299999999997</v>
      </c>
      <c r="G84" s="660">
        <f t="shared" si="5"/>
        <v>2315.7629999999999</v>
      </c>
      <c r="H84" s="660">
        <f t="shared" si="5"/>
        <v>933.25699999999995</v>
      </c>
      <c r="I84" s="660">
        <f t="shared" si="5"/>
        <v>150.25379999999998</v>
      </c>
      <c r="J84" s="660">
        <f t="shared" si="5"/>
        <v>938.21499999999992</v>
      </c>
      <c r="K84" s="660">
        <f t="shared" si="5"/>
        <v>193.76080000000002</v>
      </c>
      <c r="L84" s="660">
        <f t="shared" si="5"/>
        <v>3.4142999999999999</v>
      </c>
      <c r="M84" s="661">
        <f t="shared" si="5"/>
        <v>2.4206999999999996</v>
      </c>
      <c r="N84" s="662">
        <f t="shared" si="5"/>
        <v>73.388999999999982</v>
      </c>
    </row>
    <row r="85" spans="1:14" s="4" customFormat="1" x14ac:dyDescent="0.25"/>
  </sheetData>
  <mergeCells count="113">
    <mergeCell ref="L46:L49"/>
    <mergeCell ref="M46:M49"/>
    <mergeCell ref="N46:N49"/>
    <mergeCell ref="M38:M45"/>
    <mergeCell ref="N38:N45"/>
    <mergeCell ref="N50:N59"/>
    <mergeCell ref="I46:I49"/>
    <mergeCell ref="J46:J49"/>
    <mergeCell ref="K46:K49"/>
    <mergeCell ref="I50:I59"/>
    <mergeCell ref="J50:J59"/>
    <mergeCell ref="K50:K59"/>
    <mergeCell ref="L50:L59"/>
    <mergeCell ref="M50:M59"/>
    <mergeCell ref="H38:H45"/>
    <mergeCell ref="I38:I45"/>
    <mergeCell ref="J38:J45"/>
    <mergeCell ref="K38:K45"/>
    <mergeCell ref="D46:D49"/>
    <mergeCell ref="E46:E49"/>
    <mergeCell ref="F46:F49"/>
    <mergeCell ref="G46:G49"/>
    <mergeCell ref="H46:H49"/>
    <mergeCell ref="G38:G45"/>
    <mergeCell ref="N23:N37"/>
    <mergeCell ref="D23:D37"/>
    <mergeCell ref="E23:E37"/>
    <mergeCell ref="F23:F37"/>
    <mergeCell ref="G23:G37"/>
    <mergeCell ref="H23:H37"/>
    <mergeCell ref="I23:I37"/>
    <mergeCell ref="J23:J37"/>
    <mergeCell ref="K23:K37"/>
    <mergeCell ref="M23:M37"/>
    <mergeCell ref="N2:N3"/>
    <mergeCell ref="I2:I3"/>
    <mergeCell ref="J2:J3"/>
    <mergeCell ref="K2:K3"/>
    <mergeCell ref="L2:L3"/>
    <mergeCell ref="M2:M3"/>
    <mergeCell ref="L5:L9"/>
    <mergeCell ref="M5:M9"/>
    <mergeCell ref="I5:I9"/>
    <mergeCell ref="N5:N9"/>
    <mergeCell ref="J5:J9"/>
    <mergeCell ref="K5:K9"/>
    <mergeCell ref="B2:B3"/>
    <mergeCell ref="D2:D3"/>
    <mergeCell ref="E2:E3"/>
    <mergeCell ref="F2:F3"/>
    <mergeCell ref="G2:G3"/>
    <mergeCell ref="H2:H3"/>
    <mergeCell ref="D5:D9"/>
    <mergeCell ref="E5:E9"/>
    <mergeCell ref="F5:F9"/>
    <mergeCell ref="G5:G9"/>
    <mergeCell ref="H5:H9"/>
    <mergeCell ref="C2:C3"/>
    <mergeCell ref="M13:M16"/>
    <mergeCell ref="I13:I16"/>
    <mergeCell ref="J13:J16"/>
    <mergeCell ref="K13:K16"/>
    <mergeCell ref="N10:N12"/>
    <mergeCell ref="H10:H12"/>
    <mergeCell ref="N13:N16"/>
    <mergeCell ref="E21:E22"/>
    <mergeCell ref="F21:F22"/>
    <mergeCell ref="G21:G22"/>
    <mergeCell ref="H21:H22"/>
    <mergeCell ref="L21:L22"/>
    <mergeCell ref="M21:M22"/>
    <mergeCell ref="N21:N22"/>
    <mergeCell ref="E13:E16"/>
    <mergeCell ref="E10:E12"/>
    <mergeCell ref="F10:F12"/>
    <mergeCell ref="G10:G12"/>
    <mergeCell ref="M10:M12"/>
    <mergeCell ref="D50:D59"/>
    <mergeCell ref="E50:E59"/>
    <mergeCell ref="F50:F59"/>
    <mergeCell ref="G50:G59"/>
    <mergeCell ref="H50:H59"/>
    <mergeCell ref="I10:I12"/>
    <mergeCell ref="J10:J12"/>
    <mergeCell ref="K10:K12"/>
    <mergeCell ref="L10:L12"/>
    <mergeCell ref="L23:L37"/>
    <mergeCell ref="L38:L45"/>
    <mergeCell ref="D38:D45"/>
    <mergeCell ref="E38:E45"/>
    <mergeCell ref="F38:F45"/>
    <mergeCell ref="D10:D12"/>
    <mergeCell ref="D21:D22"/>
    <mergeCell ref="D13:D16"/>
    <mergeCell ref="F13:F16"/>
    <mergeCell ref="G13:G16"/>
    <mergeCell ref="H13:H16"/>
    <mergeCell ref="I21:I22"/>
    <mergeCell ref="J21:J22"/>
    <mergeCell ref="K21:K22"/>
    <mergeCell ref="L13:L16"/>
    <mergeCell ref="N60:N63"/>
    <mergeCell ref="O60:O63"/>
    <mergeCell ref="D60:D63"/>
    <mergeCell ref="E60:E63"/>
    <mergeCell ref="F60:F63"/>
    <mergeCell ref="G60:G63"/>
    <mergeCell ref="H60:H63"/>
    <mergeCell ref="I60:I63"/>
    <mergeCell ref="J60:J63"/>
    <mergeCell ref="K60:K63"/>
    <mergeCell ref="L60:L63"/>
    <mergeCell ref="M60:M63"/>
  </mergeCells>
  <pageMargins left="0.11811023622047245" right="0.11811023622047245" top="0" bottom="0" header="0" footer="0"/>
  <pageSetup paperSize="9"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0"/>
  <sheetViews>
    <sheetView workbookViewId="0">
      <selection activeCell="R30" sqref="R30"/>
    </sheetView>
  </sheetViews>
  <sheetFormatPr defaultRowHeight="15" x14ac:dyDescent="0.25"/>
  <cols>
    <col min="1" max="1" width="17.28515625" customWidth="1"/>
    <col min="2" max="2" width="9.140625" hidden="1" customWidth="1"/>
    <col min="3" max="3" width="5.85546875" customWidth="1"/>
    <col min="4" max="4" width="9.42578125" customWidth="1"/>
    <col min="5" max="5" width="5.42578125" customWidth="1"/>
    <col min="6" max="6" width="6" bestFit="1" customWidth="1"/>
    <col min="7" max="7" width="7" bestFit="1" customWidth="1"/>
    <col min="8" max="8" width="6" customWidth="1"/>
    <col min="9" max="9" width="5.42578125" customWidth="1"/>
    <col min="10" max="10" width="6.85546875" customWidth="1"/>
    <col min="11" max="11" width="7" bestFit="1" customWidth="1"/>
    <col min="12" max="12" width="5.140625" customWidth="1"/>
    <col min="13" max="13" width="5.85546875" customWidth="1"/>
  </cols>
  <sheetData>
    <row r="2" spans="1:15" x14ac:dyDescent="0.25">
      <c r="A2" s="1"/>
      <c r="B2" s="1"/>
      <c r="C2" s="1"/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N2" s="1"/>
      <c r="O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31" customFormat="1" ht="12.75" x14ac:dyDescent="0.2">
      <c r="A4" s="177" t="s">
        <v>190</v>
      </c>
      <c r="B4" s="177"/>
      <c r="C4" s="178">
        <v>30</v>
      </c>
      <c r="D4" s="177">
        <v>94.7</v>
      </c>
      <c r="E4" s="171"/>
      <c r="F4" s="171"/>
      <c r="G4" s="171">
        <v>101</v>
      </c>
      <c r="H4" s="171"/>
      <c r="I4" s="171"/>
      <c r="J4" s="171"/>
      <c r="K4" s="171">
        <v>118.3</v>
      </c>
      <c r="L4" s="171"/>
      <c r="M4" s="171"/>
      <c r="N4" s="179">
        <f t="shared" ref="N4:N17" si="0">SUM(E4:M4)</f>
        <v>219.3</v>
      </c>
      <c r="O4" s="180">
        <v>31.4</v>
      </c>
    </row>
    <row r="5" spans="1:15" s="54" customFormat="1" ht="14.25" customHeight="1" x14ac:dyDescent="0.2">
      <c r="A5" s="181" t="s">
        <v>337</v>
      </c>
      <c r="B5" s="181"/>
      <c r="C5" s="182">
        <v>27</v>
      </c>
      <c r="D5" s="181">
        <v>11.7</v>
      </c>
      <c r="E5" s="183">
        <v>50</v>
      </c>
      <c r="F5" s="183">
        <v>57.5</v>
      </c>
      <c r="G5" s="183">
        <v>7.5</v>
      </c>
      <c r="H5" s="183">
        <v>20</v>
      </c>
      <c r="I5" s="183">
        <v>111</v>
      </c>
      <c r="J5" s="183">
        <v>10</v>
      </c>
      <c r="K5" s="183">
        <v>65.8</v>
      </c>
      <c r="L5" s="183">
        <v>52.5</v>
      </c>
      <c r="M5" s="183">
        <v>50</v>
      </c>
      <c r="N5" s="184">
        <f t="shared" si="0"/>
        <v>424.3</v>
      </c>
      <c r="O5" s="185">
        <v>43.6</v>
      </c>
    </row>
    <row r="6" spans="1:15" s="54" customFormat="1" ht="12.75" x14ac:dyDescent="0.2">
      <c r="A6" s="181" t="s">
        <v>0</v>
      </c>
      <c r="B6" s="181"/>
      <c r="C6" s="182">
        <v>24</v>
      </c>
      <c r="D6" s="181">
        <v>34.9</v>
      </c>
      <c r="E6" s="183">
        <v>49.45</v>
      </c>
      <c r="F6" s="183">
        <v>36.700000000000003</v>
      </c>
      <c r="G6" s="183">
        <v>20</v>
      </c>
      <c r="H6" s="183">
        <v>50.5</v>
      </c>
      <c r="I6" s="183">
        <v>65.599999999999994</v>
      </c>
      <c r="J6" s="183">
        <v>25</v>
      </c>
      <c r="K6" s="183">
        <v>48.8</v>
      </c>
      <c r="L6" s="183">
        <v>16.5</v>
      </c>
      <c r="M6" s="183">
        <v>48.2</v>
      </c>
      <c r="N6" s="184">
        <f t="shared" si="0"/>
        <v>360.75</v>
      </c>
      <c r="O6" s="185">
        <v>39.6</v>
      </c>
    </row>
    <row r="7" spans="1:15" s="54" customFormat="1" ht="12.75" x14ac:dyDescent="0.2">
      <c r="A7" s="181" t="s">
        <v>191</v>
      </c>
      <c r="B7" s="181"/>
      <c r="C7" s="182">
        <v>40</v>
      </c>
      <c r="D7" s="181">
        <v>3.65</v>
      </c>
      <c r="E7" s="183">
        <v>40</v>
      </c>
      <c r="F7" s="183"/>
      <c r="G7" s="183">
        <v>123</v>
      </c>
      <c r="H7" s="183">
        <v>40</v>
      </c>
      <c r="I7" s="183">
        <v>48</v>
      </c>
      <c r="J7" s="183">
        <v>8</v>
      </c>
      <c r="K7" s="183">
        <v>9.6999999999999993</v>
      </c>
      <c r="L7" s="183">
        <v>2</v>
      </c>
      <c r="M7" s="183">
        <v>80</v>
      </c>
      <c r="N7" s="184">
        <f t="shared" si="0"/>
        <v>350.7</v>
      </c>
      <c r="O7" s="185">
        <v>35.4</v>
      </c>
    </row>
    <row r="8" spans="1:15" s="54" customFormat="1" ht="12.75" customHeight="1" x14ac:dyDescent="0.2">
      <c r="A8" s="181" t="s">
        <v>192</v>
      </c>
      <c r="B8" s="181"/>
      <c r="C8" s="182">
        <v>18</v>
      </c>
      <c r="D8" s="181">
        <v>23.25</v>
      </c>
      <c r="E8" s="183">
        <v>33.700000000000003</v>
      </c>
      <c r="F8" s="183">
        <v>21</v>
      </c>
      <c r="G8" s="183">
        <v>32.700000000000003</v>
      </c>
      <c r="H8" s="183">
        <v>8.5</v>
      </c>
      <c r="I8" s="183">
        <v>32.6</v>
      </c>
      <c r="J8" s="183">
        <v>21.4</v>
      </c>
      <c r="K8" s="183">
        <v>16</v>
      </c>
      <c r="L8" s="183">
        <v>15</v>
      </c>
      <c r="M8" s="183">
        <v>27.6</v>
      </c>
      <c r="N8" s="184">
        <f t="shared" si="0"/>
        <v>208.5</v>
      </c>
      <c r="O8" s="185">
        <v>23.2</v>
      </c>
    </row>
    <row r="9" spans="1:15" s="54" customFormat="1" ht="12.75" x14ac:dyDescent="0.2">
      <c r="A9" s="181" t="s">
        <v>193</v>
      </c>
      <c r="B9" s="181"/>
      <c r="C9" s="182"/>
      <c r="D9" s="181">
        <v>4</v>
      </c>
      <c r="E9" s="183"/>
      <c r="F9" s="183">
        <v>7.5</v>
      </c>
      <c r="G9" s="183">
        <v>5</v>
      </c>
      <c r="H9" s="183"/>
      <c r="I9" s="183"/>
      <c r="J9" s="183"/>
      <c r="K9" s="183">
        <v>5</v>
      </c>
      <c r="L9" s="183">
        <v>10</v>
      </c>
      <c r="M9" s="183"/>
      <c r="N9" s="186">
        <f t="shared" si="0"/>
        <v>27.5</v>
      </c>
      <c r="O9" s="187"/>
    </row>
    <row r="10" spans="1:15" s="54" customFormat="1" ht="12.75" x14ac:dyDescent="0.2">
      <c r="A10" s="181" t="s">
        <v>194</v>
      </c>
      <c r="B10" s="181"/>
      <c r="C10" s="182">
        <v>6</v>
      </c>
      <c r="D10" s="181">
        <v>24</v>
      </c>
      <c r="E10" s="183">
        <v>10</v>
      </c>
      <c r="F10" s="183"/>
      <c r="G10" s="183">
        <v>20</v>
      </c>
      <c r="H10" s="183"/>
      <c r="I10" s="183">
        <v>10</v>
      </c>
      <c r="J10" s="183">
        <v>10</v>
      </c>
      <c r="K10" s="183">
        <v>20</v>
      </c>
      <c r="L10" s="183">
        <v>10</v>
      </c>
      <c r="M10" s="183"/>
      <c r="N10" s="186">
        <f t="shared" si="0"/>
        <v>80</v>
      </c>
      <c r="O10" s="187">
        <v>10.4</v>
      </c>
    </row>
    <row r="11" spans="1:15" s="54" customFormat="1" ht="14.25" customHeight="1" x14ac:dyDescent="0.2">
      <c r="A11" s="188" t="s">
        <v>341</v>
      </c>
      <c r="B11" s="181"/>
      <c r="C11" s="182">
        <v>1.2</v>
      </c>
      <c r="D11" s="181">
        <v>4</v>
      </c>
      <c r="E11" s="183"/>
      <c r="F11" s="183"/>
      <c r="G11" s="183"/>
      <c r="H11" s="183">
        <v>4</v>
      </c>
      <c r="I11" s="183"/>
      <c r="J11" s="183"/>
      <c r="K11" s="183">
        <v>4</v>
      </c>
      <c r="L11" s="183"/>
      <c r="M11" s="183"/>
      <c r="N11" s="184">
        <f t="shared" si="0"/>
        <v>8</v>
      </c>
      <c r="O11" s="185">
        <v>1.2</v>
      </c>
    </row>
    <row r="12" spans="1:15" s="54" customFormat="1" ht="15" customHeight="1" x14ac:dyDescent="0.2">
      <c r="A12" s="188" t="s">
        <v>224</v>
      </c>
      <c r="B12" s="181"/>
      <c r="C12" s="182">
        <v>180</v>
      </c>
      <c r="D12" s="181">
        <v>289.89999999999998</v>
      </c>
      <c r="E12" s="183">
        <v>146</v>
      </c>
      <c r="F12" s="183">
        <v>50</v>
      </c>
      <c r="G12" s="183">
        <v>126.6</v>
      </c>
      <c r="H12" s="183">
        <v>311</v>
      </c>
      <c r="I12" s="183">
        <v>98.4</v>
      </c>
      <c r="J12" s="183">
        <v>122.3</v>
      </c>
      <c r="K12" s="183">
        <v>281.95</v>
      </c>
      <c r="L12" s="183">
        <v>92.3</v>
      </c>
      <c r="M12" s="183">
        <v>324</v>
      </c>
      <c r="N12" s="184">
        <f t="shared" si="0"/>
        <v>1552.55</v>
      </c>
      <c r="O12" s="185">
        <v>184.2</v>
      </c>
    </row>
    <row r="13" spans="1:15" s="54" customFormat="1" ht="16.5" customHeight="1" x14ac:dyDescent="0.2">
      <c r="A13" s="188" t="s">
        <v>251</v>
      </c>
      <c r="B13" s="181"/>
      <c r="C13" s="182">
        <v>48</v>
      </c>
      <c r="D13" s="181">
        <v>48</v>
      </c>
      <c r="E13" s="183">
        <v>48</v>
      </c>
      <c r="F13" s="183">
        <v>48</v>
      </c>
      <c r="G13" s="183">
        <v>48</v>
      </c>
      <c r="H13" s="183">
        <v>48</v>
      </c>
      <c r="I13" s="183">
        <v>48</v>
      </c>
      <c r="J13" s="183">
        <v>48</v>
      </c>
      <c r="K13" s="183">
        <v>48</v>
      </c>
      <c r="L13" s="183">
        <v>48</v>
      </c>
      <c r="M13" s="183">
        <v>48</v>
      </c>
      <c r="N13" s="184">
        <f t="shared" si="0"/>
        <v>432</v>
      </c>
      <c r="O13" s="185">
        <v>48</v>
      </c>
    </row>
    <row r="14" spans="1:15" s="54" customFormat="1" ht="12.75" x14ac:dyDescent="0.2">
      <c r="A14" s="188" t="s">
        <v>338</v>
      </c>
      <c r="B14" s="189"/>
      <c r="C14" s="190">
        <v>9</v>
      </c>
      <c r="D14" s="189">
        <v>35</v>
      </c>
      <c r="E14" s="183">
        <v>61</v>
      </c>
      <c r="F14" s="183"/>
      <c r="G14" s="183"/>
      <c r="H14" s="183"/>
      <c r="I14" s="183">
        <v>50</v>
      </c>
      <c r="J14" s="183">
        <v>40</v>
      </c>
      <c r="K14" s="183"/>
      <c r="L14" s="183">
        <v>20</v>
      </c>
      <c r="M14" s="183"/>
      <c r="N14" s="184">
        <f t="shared" si="0"/>
        <v>171</v>
      </c>
      <c r="O14" s="185">
        <v>20.6</v>
      </c>
    </row>
    <row r="15" spans="1:15" s="54" customFormat="1" ht="12.75" x14ac:dyDescent="0.2">
      <c r="A15" s="181" t="s">
        <v>339</v>
      </c>
      <c r="B15" s="181"/>
      <c r="C15" s="182">
        <v>210</v>
      </c>
      <c r="D15" s="181">
        <v>108</v>
      </c>
      <c r="E15" s="183">
        <v>242.85</v>
      </c>
      <c r="F15" s="183">
        <v>175</v>
      </c>
      <c r="G15" s="183">
        <v>167</v>
      </c>
      <c r="H15" s="183">
        <v>329.3</v>
      </c>
      <c r="I15" s="183">
        <v>136.80000000000001</v>
      </c>
      <c r="J15" s="183">
        <v>175</v>
      </c>
      <c r="K15" s="183">
        <v>195.7</v>
      </c>
      <c r="L15" s="183">
        <v>151</v>
      </c>
      <c r="M15" s="183">
        <v>300.5</v>
      </c>
      <c r="N15" s="184">
        <f t="shared" si="0"/>
        <v>1873.15</v>
      </c>
      <c r="O15" s="185">
        <v>197.1</v>
      </c>
    </row>
    <row r="16" spans="1:15" s="54" customFormat="1" ht="12.75" x14ac:dyDescent="0.2">
      <c r="A16" s="181" t="s">
        <v>200</v>
      </c>
      <c r="B16" s="181"/>
      <c r="C16" s="182"/>
      <c r="D16" s="181">
        <v>28</v>
      </c>
      <c r="E16" s="183">
        <v>19.25</v>
      </c>
      <c r="F16" s="183">
        <v>40.5</v>
      </c>
      <c r="G16" s="183"/>
      <c r="H16" s="183">
        <v>15.7</v>
      </c>
      <c r="I16" s="183">
        <v>23</v>
      </c>
      <c r="J16" s="183">
        <v>15</v>
      </c>
      <c r="K16" s="183">
        <v>20</v>
      </c>
      <c r="L16" s="183">
        <v>3</v>
      </c>
      <c r="M16" s="183">
        <v>4.5</v>
      </c>
      <c r="N16" s="184">
        <f t="shared" si="0"/>
        <v>140.94999999999999</v>
      </c>
      <c r="O16" s="185"/>
    </row>
    <row r="17" spans="1:15" s="54" customFormat="1" ht="13.5" customHeight="1" x14ac:dyDescent="0.2">
      <c r="A17" s="181" t="s">
        <v>201</v>
      </c>
      <c r="B17" s="181"/>
      <c r="C17" s="182">
        <v>9</v>
      </c>
      <c r="D17" s="181">
        <v>8</v>
      </c>
      <c r="E17" s="183"/>
      <c r="F17" s="183">
        <v>13</v>
      </c>
      <c r="G17" s="183">
        <v>12</v>
      </c>
      <c r="H17" s="183">
        <v>24.85</v>
      </c>
      <c r="I17" s="183"/>
      <c r="J17" s="183">
        <v>15</v>
      </c>
      <c r="K17" s="183">
        <v>22.5</v>
      </c>
      <c r="L17" s="183">
        <v>25</v>
      </c>
      <c r="M17" s="183">
        <v>7</v>
      </c>
      <c r="N17" s="184">
        <f t="shared" si="0"/>
        <v>119.35</v>
      </c>
      <c r="O17" s="185">
        <v>12.1</v>
      </c>
    </row>
    <row r="18" spans="1:15" s="54" customFormat="1" ht="15" customHeight="1" x14ac:dyDescent="0.2">
      <c r="A18" s="181" t="s">
        <v>202</v>
      </c>
      <c r="B18" s="181"/>
      <c r="C18" s="182"/>
      <c r="D18" s="181">
        <v>0.45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4"/>
      <c r="O18" s="185"/>
    </row>
    <row r="19" spans="1:15" s="54" customFormat="1" ht="12.75" x14ac:dyDescent="0.2">
      <c r="A19" s="181" t="s">
        <v>204</v>
      </c>
      <c r="B19" s="181"/>
      <c r="C19" s="182">
        <v>150</v>
      </c>
      <c r="D19" s="181">
        <v>246.5</v>
      </c>
      <c r="E19" s="183">
        <v>86.6</v>
      </c>
      <c r="F19" s="183">
        <v>75</v>
      </c>
      <c r="G19" s="183">
        <v>246.05</v>
      </c>
      <c r="H19" s="183">
        <v>202</v>
      </c>
      <c r="I19" s="183">
        <v>38</v>
      </c>
      <c r="J19" s="183">
        <v>324.75</v>
      </c>
      <c r="K19" s="183">
        <v>203.25</v>
      </c>
      <c r="L19" s="183">
        <v>30</v>
      </c>
      <c r="M19" s="183"/>
      <c r="N19" s="184">
        <f>SUM(E19:M19)</f>
        <v>1205.6500000000001</v>
      </c>
      <c r="O19" s="185">
        <v>145.19999999999999</v>
      </c>
    </row>
    <row r="20" spans="1:15" s="54" customFormat="1" ht="15.75" customHeight="1" x14ac:dyDescent="0.2">
      <c r="A20" s="181" t="s">
        <v>206</v>
      </c>
      <c r="B20" s="181"/>
      <c r="C20" s="182"/>
      <c r="D20" s="181" t="s">
        <v>336</v>
      </c>
      <c r="E20" s="183"/>
      <c r="F20" s="183"/>
      <c r="G20" s="191" t="s">
        <v>354</v>
      </c>
      <c r="H20" s="183"/>
      <c r="I20" s="183">
        <v>15</v>
      </c>
      <c r="J20" s="183"/>
      <c r="K20" s="183"/>
      <c r="L20" s="183"/>
      <c r="M20" s="183"/>
      <c r="N20" s="184"/>
      <c r="O20" s="185"/>
    </row>
    <row r="21" spans="1:15" s="54" customFormat="1" ht="13.5" customHeight="1" x14ac:dyDescent="0.2">
      <c r="A21" s="188" t="s">
        <v>359</v>
      </c>
      <c r="B21" s="181"/>
      <c r="C21" s="182">
        <v>30.6</v>
      </c>
      <c r="D21" s="181">
        <v>179</v>
      </c>
      <c r="E21" s="183">
        <v>36</v>
      </c>
      <c r="F21" s="183"/>
      <c r="G21" s="183">
        <v>36</v>
      </c>
      <c r="H21" s="183"/>
      <c r="I21" s="183"/>
      <c r="J21" s="183">
        <v>126</v>
      </c>
      <c r="K21" s="183"/>
      <c r="L21" s="183">
        <v>36</v>
      </c>
      <c r="M21" s="183">
        <v>36</v>
      </c>
      <c r="N21" s="184">
        <f t="shared" ref="N21:N26" si="1">SUM(E21:M21)</f>
        <v>270</v>
      </c>
      <c r="O21" s="185">
        <v>44.9</v>
      </c>
    </row>
    <row r="22" spans="1:15" s="54" customFormat="1" ht="13.5" customHeight="1" x14ac:dyDescent="0.2">
      <c r="A22" s="188" t="s">
        <v>360</v>
      </c>
      <c r="B22" s="181"/>
      <c r="C22" s="182">
        <v>5</v>
      </c>
      <c r="D22" s="181">
        <v>6</v>
      </c>
      <c r="E22" s="183">
        <v>3.45</v>
      </c>
      <c r="F22" s="183">
        <v>11.2</v>
      </c>
      <c r="G22" s="183">
        <v>7.5</v>
      </c>
      <c r="H22" s="183">
        <v>6.8</v>
      </c>
      <c r="I22" s="183">
        <v>6.5</v>
      </c>
      <c r="J22" s="183">
        <v>8</v>
      </c>
      <c r="K22" s="183">
        <v>7.5</v>
      </c>
      <c r="L22" s="183">
        <v>8.3000000000000007</v>
      </c>
      <c r="M22" s="183">
        <v>4.5</v>
      </c>
      <c r="N22" s="184">
        <f t="shared" si="1"/>
        <v>63.75</v>
      </c>
      <c r="O22" s="185">
        <v>7</v>
      </c>
    </row>
    <row r="23" spans="1:15" s="54" customFormat="1" ht="12.75" x14ac:dyDescent="0.2">
      <c r="A23" s="181" t="s">
        <v>211</v>
      </c>
      <c r="B23" s="192"/>
      <c r="C23" s="193">
        <v>120</v>
      </c>
      <c r="D23" s="192">
        <v>200</v>
      </c>
      <c r="E23" s="183">
        <v>200</v>
      </c>
      <c r="F23" s="183">
        <v>200</v>
      </c>
      <c r="G23" s="183">
        <v>400</v>
      </c>
      <c r="H23" s="183"/>
      <c r="I23" s="183"/>
      <c r="J23" s="183">
        <v>400</v>
      </c>
      <c r="K23" s="183"/>
      <c r="L23" s="183">
        <v>400</v>
      </c>
      <c r="M23" s="183"/>
      <c r="N23" s="184">
        <f t="shared" si="1"/>
        <v>1600</v>
      </c>
      <c r="O23" s="185">
        <v>180</v>
      </c>
    </row>
    <row r="24" spans="1:15" s="54" customFormat="1" ht="15" customHeight="1" x14ac:dyDescent="0.2">
      <c r="A24" s="181" t="s">
        <v>212</v>
      </c>
      <c r="B24" s="192"/>
      <c r="C24" s="193">
        <v>90</v>
      </c>
      <c r="D24" s="192">
        <v>90</v>
      </c>
      <c r="E24" s="183">
        <v>90</v>
      </c>
      <c r="F24" s="183">
        <v>90</v>
      </c>
      <c r="G24" s="183">
        <v>90</v>
      </c>
      <c r="H24" s="183">
        <v>90</v>
      </c>
      <c r="I24" s="183">
        <v>120</v>
      </c>
      <c r="J24" s="183">
        <v>90</v>
      </c>
      <c r="K24" s="183">
        <v>90</v>
      </c>
      <c r="L24" s="183">
        <v>90</v>
      </c>
      <c r="M24" s="183">
        <v>120</v>
      </c>
      <c r="N24" s="184">
        <f t="shared" si="1"/>
        <v>870</v>
      </c>
      <c r="O24" s="185">
        <v>96</v>
      </c>
    </row>
    <row r="25" spans="1:15" s="54" customFormat="1" ht="12.75" x14ac:dyDescent="0.2">
      <c r="A25" s="181" t="s">
        <v>213</v>
      </c>
      <c r="B25" s="192"/>
      <c r="C25" s="193">
        <v>90</v>
      </c>
      <c r="D25" s="192">
        <v>115</v>
      </c>
      <c r="E25" s="183"/>
      <c r="F25" s="183">
        <v>115</v>
      </c>
      <c r="G25" s="183">
        <v>115</v>
      </c>
      <c r="H25" s="183"/>
      <c r="I25" s="183">
        <v>115</v>
      </c>
      <c r="J25" s="183">
        <v>115</v>
      </c>
      <c r="K25" s="183">
        <v>115</v>
      </c>
      <c r="L25" s="183">
        <v>115</v>
      </c>
      <c r="M25" s="183">
        <v>115</v>
      </c>
      <c r="N25" s="184">
        <f t="shared" si="1"/>
        <v>805</v>
      </c>
      <c r="O25" s="185">
        <v>92</v>
      </c>
    </row>
    <row r="26" spans="1:15" s="54" customFormat="1" ht="12.75" x14ac:dyDescent="0.2">
      <c r="A26" s="181" t="s">
        <v>216</v>
      </c>
      <c r="B26" s="181"/>
      <c r="C26" s="182">
        <v>9</v>
      </c>
      <c r="D26" s="181">
        <v>33.5</v>
      </c>
      <c r="E26" s="183">
        <v>2</v>
      </c>
      <c r="F26" s="183">
        <v>2.25</v>
      </c>
      <c r="G26" s="183">
        <v>19</v>
      </c>
      <c r="H26" s="183">
        <v>34.299999999999997</v>
      </c>
      <c r="I26" s="183"/>
      <c r="J26" s="183">
        <v>25</v>
      </c>
      <c r="K26" s="183">
        <v>2.25</v>
      </c>
      <c r="L26" s="183">
        <v>42.3</v>
      </c>
      <c r="M26" s="183">
        <v>40.9</v>
      </c>
      <c r="N26" s="184">
        <f t="shared" si="1"/>
        <v>168</v>
      </c>
      <c r="O26" s="185">
        <v>20.2</v>
      </c>
    </row>
    <row r="27" spans="1:15" s="54" customFormat="1" ht="12.75" x14ac:dyDescent="0.2">
      <c r="A27" s="181" t="s">
        <v>342</v>
      </c>
      <c r="B27" s="181"/>
      <c r="C27" s="182"/>
      <c r="D27" s="181">
        <v>0.85</v>
      </c>
      <c r="E27" s="183"/>
      <c r="F27" s="183"/>
      <c r="G27" s="183"/>
      <c r="H27" s="183"/>
      <c r="I27" s="183"/>
      <c r="J27" s="183"/>
      <c r="K27" s="183"/>
      <c r="L27" s="183"/>
      <c r="M27" s="183"/>
      <c r="N27" s="184"/>
      <c r="O27" s="185"/>
    </row>
    <row r="28" spans="1:15" s="54" customFormat="1" ht="12.75" x14ac:dyDescent="0.2">
      <c r="A28" s="194" t="s">
        <v>343</v>
      </c>
      <c r="B28" s="183"/>
      <c r="C28" s="195">
        <v>120</v>
      </c>
      <c r="D28" s="183"/>
      <c r="E28" s="183">
        <v>230</v>
      </c>
      <c r="F28" s="183"/>
      <c r="G28" s="183"/>
      <c r="H28" s="183">
        <v>230</v>
      </c>
      <c r="I28" s="183">
        <v>230</v>
      </c>
      <c r="J28" s="183">
        <v>230</v>
      </c>
      <c r="K28" s="183"/>
      <c r="L28" s="183">
        <v>430</v>
      </c>
      <c r="M28" s="183">
        <v>125</v>
      </c>
      <c r="N28" s="184">
        <f t="shared" ref="N28:N35" si="2">SUM(E28:M28)</f>
        <v>1475</v>
      </c>
      <c r="O28" s="185">
        <v>147.5</v>
      </c>
    </row>
    <row r="29" spans="1:15" s="54" customFormat="1" ht="12.75" x14ac:dyDescent="0.2">
      <c r="A29" s="194" t="s">
        <v>344</v>
      </c>
      <c r="B29" s="183"/>
      <c r="C29" s="195">
        <v>9</v>
      </c>
      <c r="D29" s="183"/>
      <c r="E29" s="183">
        <v>20</v>
      </c>
      <c r="F29" s="183">
        <v>20</v>
      </c>
      <c r="G29" s="183"/>
      <c r="H29" s="183">
        <v>20</v>
      </c>
      <c r="I29" s="183">
        <v>20</v>
      </c>
      <c r="J29" s="183"/>
      <c r="K29" s="183">
        <v>20</v>
      </c>
      <c r="L29" s="183"/>
      <c r="M29" s="183">
        <v>20</v>
      </c>
      <c r="N29" s="184">
        <f t="shared" si="2"/>
        <v>120</v>
      </c>
      <c r="O29" s="185">
        <v>12</v>
      </c>
    </row>
    <row r="30" spans="1:15" s="54" customFormat="1" ht="12.75" x14ac:dyDescent="0.2">
      <c r="A30" s="194" t="s">
        <v>345</v>
      </c>
      <c r="B30" s="183"/>
      <c r="C30" s="195">
        <v>6</v>
      </c>
      <c r="D30" s="183"/>
      <c r="E30" s="183">
        <v>25</v>
      </c>
      <c r="F30" s="183"/>
      <c r="G30" s="183"/>
      <c r="H30" s="183"/>
      <c r="I30" s="183">
        <v>15</v>
      </c>
      <c r="J30" s="183"/>
      <c r="K30" s="183">
        <v>25</v>
      </c>
      <c r="L30" s="183"/>
      <c r="M30" s="183"/>
      <c r="N30" s="184">
        <f t="shared" si="2"/>
        <v>65</v>
      </c>
      <c r="O30" s="185">
        <v>6.5</v>
      </c>
    </row>
    <row r="31" spans="1:15" s="57" customFormat="1" x14ac:dyDescent="0.25">
      <c r="A31" s="194" t="s">
        <v>352</v>
      </c>
      <c r="B31" s="183"/>
      <c r="C31" s="195">
        <v>36</v>
      </c>
      <c r="D31" s="183"/>
      <c r="E31" s="183"/>
      <c r="F31" s="183">
        <v>124.8</v>
      </c>
      <c r="G31" s="183"/>
      <c r="H31" s="183"/>
      <c r="I31" s="183">
        <v>66</v>
      </c>
      <c r="J31" s="183"/>
      <c r="K31" s="183">
        <v>82.8</v>
      </c>
      <c r="L31" s="183"/>
      <c r="M31" s="183"/>
      <c r="N31" s="196">
        <f t="shared" si="2"/>
        <v>273.60000000000002</v>
      </c>
      <c r="O31" s="185">
        <v>27.3</v>
      </c>
    </row>
    <row r="32" spans="1:15" s="57" customFormat="1" x14ac:dyDescent="0.25">
      <c r="A32" s="194" t="s">
        <v>353</v>
      </c>
      <c r="B32" s="183"/>
      <c r="C32" s="195">
        <v>9</v>
      </c>
      <c r="D32" s="183"/>
      <c r="E32" s="183"/>
      <c r="F32" s="183">
        <v>61</v>
      </c>
      <c r="G32" s="183"/>
      <c r="H32" s="183"/>
      <c r="I32" s="183"/>
      <c r="J32" s="183"/>
      <c r="K32" s="183"/>
      <c r="L32" s="183">
        <v>50.8</v>
      </c>
      <c r="M32" s="183">
        <v>20</v>
      </c>
      <c r="N32" s="196">
        <f t="shared" si="2"/>
        <v>131.80000000000001</v>
      </c>
      <c r="O32" s="185">
        <v>13.2</v>
      </c>
    </row>
    <row r="33" spans="1:15" s="57" customFormat="1" x14ac:dyDescent="0.25">
      <c r="A33" s="194" t="s">
        <v>249</v>
      </c>
      <c r="B33" s="183"/>
      <c r="C33" s="195">
        <v>0.4</v>
      </c>
      <c r="D33" s="183"/>
      <c r="E33" s="183"/>
      <c r="F33" s="183">
        <v>1</v>
      </c>
      <c r="G33" s="183"/>
      <c r="H33" s="183"/>
      <c r="I33" s="183">
        <v>1</v>
      </c>
      <c r="J33" s="183"/>
      <c r="K33" s="183"/>
      <c r="L33" s="183">
        <v>1</v>
      </c>
      <c r="M33" s="183"/>
      <c r="N33" s="196">
        <f t="shared" si="2"/>
        <v>3</v>
      </c>
      <c r="O33" s="185">
        <v>0.3</v>
      </c>
    </row>
    <row r="34" spans="1:15" s="57" customFormat="1" x14ac:dyDescent="0.25">
      <c r="A34" s="194" t="s">
        <v>325</v>
      </c>
      <c r="B34" s="183"/>
      <c r="C34" s="195">
        <v>57</v>
      </c>
      <c r="D34" s="183"/>
      <c r="E34" s="183"/>
      <c r="F34" s="183">
        <v>80</v>
      </c>
      <c r="G34" s="183">
        <v>57</v>
      </c>
      <c r="H34" s="183">
        <v>219</v>
      </c>
      <c r="I34" s="183">
        <v>16</v>
      </c>
      <c r="J34" s="183"/>
      <c r="K34" s="183"/>
      <c r="L34" s="183">
        <v>80</v>
      </c>
      <c r="M34" s="183">
        <v>120</v>
      </c>
      <c r="N34" s="196">
        <f t="shared" si="2"/>
        <v>572</v>
      </c>
      <c r="O34" s="185">
        <v>57.2</v>
      </c>
    </row>
    <row r="35" spans="1:15" s="57" customFormat="1" x14ac:dyDescent="0.25">
      <c r="A35" s="194" t="s">
        <v>272</v>
      </c>
      <c r="B35" s="183"/>
      <c r="C35" s="195">
        <v>6</v>
      </c>
      <c r="D35" s="183"/>
      <c r="E35" s="183"/>
      <c r="F35" s="183"/>
      <c r="G35" s="183">
        <v>15</v>
      </c>
      <c r="H35" s="183"/>
      <c r="I35" s="183">
        <v>15</v>
      </c>
      <c r="J35" s="183">
        <v>30</v>
      </c>
      <c r="K35" s="183"/>
      <c r="L35" s="183">
        <v>26</v>
      </c>
      <c r="M35" s="183"/>
      <c r="N35" s="196">
        <f t="shared" si="2"/>
        <v>86</v>
      </c>
      <c r="O35" s="185">
        <v>8.6</v>
      </c>
    </row>
    <row r="36" spans="1:15" x14ac:dyDescent="0.25">
      <c r="B36" s="36"/>
      <c r="E36" s="36"/>
      <c r="F36" s="36"/>
      <c r="G36" s="36"/>
      <c r="H36" s="36"/>
      <c r="I36" s="36"/>
      <c r="J36" s="36"/>
      <c r="K36" s="36"/>
      <c r="L36" s="36"/>
    </row>
    <row r="38" spans="1:15" x14ac:dyDescent="0.25">
      <c r="C38" s="38"/>
    </row>
    <row r="39" spans="1:15" x14ac:dyDescent="0.25">
      <c r="C39" s="38"/>
    </row>
    <row r="40" spans="1:15" ht="16.5" customHeight="1" x14ac:dyDescent="0.25">
      <c r="C40" s="38"/>
    </row>
    <row r="41" spans="1:15" x14ac:dyDescent="0.25">
      <c r="C41" s="38"/>
    </row>
    <row r="42" spans="1:15" x14ac:dyDescent="0.25">
      <c r="C42" s="38"/>
    </row>
    <row r="43" spans="1:15" x14ac:dyDescent="0.25">
      <c r="C43" s="38"/>
    </row>
    <row r="44" spans="1:15" x14ac:dyDescent="0.25">
      <c r="C44" s="38"/>
    </row>
    <row r="45" spans="1:15" x14ac:dyDescent="0.25">
      <c r="C45" s="38"/>
    </row>
    <row r="46" spans="1:15" x14ac:dyDescent="0.25">
      <c r="C46" s="38"/>
    </row>
    <row r="47" spans="1:15" x14ac:dyDescent="0.25">
      <c r="C47" s="38"/>
    </row>
    <row r="48" spans="1:15" x14ac:dyDescent="0.25">
      <c r="C48" s="39"/>
    </row>
    <row r="49" spans="3:3" x14ac:dyDescent="0.25">
      <c r="C49" s="38"/>
    </row>
    <row r="50" spans="3:3" x14ac:dyDescent="0.25">
      <c r="C50" s="38"/>
    </row>
    <row r="51" spans="3:3" x14ac:dyDescent="0.25">
      <c r="C51" s="38"/>
    </row>
    <row r="52" spans="3:3" x14ac:dyDescent="0.25">
      <c r="C52" s="38"/>
    </row>
    <row r="53" spans="3:3" x14ac:dyDescent="0.25">
      <c r="C53" s="38"/>
    </row>
    <row r="54" spans="3:3" x14ac:dyDescent="0.25">
      <c r="C54" s="38"/>
    </row>
    <row r="55" spans="3:3" x14ac:dyDescent="0.25">
      <c r="C55" s="38"/>
    </row>
    <row r="56" spans="3:3" x14ac:dyDescent="0.25">
      <c r="C56" s="38"/>
    </row>
    <row r="57" spans="3:3" x14ac:dyDescent="0.25">
      <c r="C57" s="40"/>
    </row>
    <row r="58" spans="3:3" x14ac:dyDescent="0.25">
      <c r="C58" s="40"/>
    </row>
    <row r="59" spans="3:3" x14ac:dyDescent="0.25">
      <c r="C59" s="40"/>
    </row>
    <row r="60" spans="3:3" x14ac:dyDescent="0.25">
      <c r="C60" s="38"/>
    </row>
    <row r="61" spans="3:3" x14ac:dyDescent="0.25">
      <c r="C61" s="38"/>
    </row>
    <row r="62" spans="3:3" x14ac:dyDescent="0.25">
      <c r="C62" s="41"/>
    </row>
    <row r="63" spans="3:3" x14ac:dyDescent="0.25">
      <c r="C63" s="41"/>
    </row>
    <row r="64" spans="3:3" x14ac:dyDescent="0.25">
      <c r="C64" s="41"/>
    </row>
    <row r="65" spans="3:3" x14ac:dyDescent="0.25">
      <c r="C65" s="41"/>
    </row>
    <row r="66" spans="3:3" x14ac:dyDescent="0.25">
      <c r="C66" s="41"/>
    </row>
    <row r="67" spans="3:3" x14ac:dyDescent="0.25">
      <c r="C67" s="41"/>
    </row>
    <row r="68" spans="3:3" x14ac:dyDescent="0.25">
      <c r="C68" s="41"/>
    </row>
    <row r="69" spans="3:3" x14ac:dyDescent="0.25">
      <c r="C69" s="41"/>
    </row>
    <row r="70" spans="3:3" x14ac:dyDescent="0.25">
      <c r="C70" s="36"/>
    </row>
  </sheetData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>
      <selection activeCell="O7" sqref="O7"/>
    </sheetView>
  </sheetViews>
  <sheetFormatPr defaultRowHeight="15" x14ac:dyDescent="0.25"/>
  <cols>
    <col min="1" max="1" width="4.42578125" customWidth="1"/>
    <col min="2" max="2" width="16.140625" customWidth="1"/>
    <col min="3" max="3" width="6.42578125" customWidth="1"/>
    <col min="4" max="4" width="7.7109375" customWidth="1"/>
    <col min="5" max="7" width="7.85546875" customWidth="1"/>
    <col min="8" max="8" width="7.5703125" customWidth="1"/>
    <col min="9" max="9" width="7.85546875" customWidth="1"/>
    <col min="10" max="10" width="7.5703125" customWidth="1"/>
    <col min="11" max="11" width="8.140625" customWidth="1"/>
    <col min="12" max="12" width="7.85546875" customWidth="1"/>
    <col min="13" max="14" width="8.28515625" customWidth="1"/>
    <col min="15" max="15" width="8.140625" customWidth="1"/>
  </cols>
  <sheetData>
    <row r="1" spans="1:25" s="31" customFormat="1" ht="11.25" x14ac:dyDescent="0.2"/>
    <row r="2" spans="1:25" s="31" customFormat="1" ht="15.75" x14ac:dyDescent="0.25">
      <c r="A2" s="42" t="s">
        <v>361</v>
      </c>
    </row>
    <row r="3" spans="1:25" s="31" customFormat="1" ht="12" thickBot="1" x14ac:dyDescent="0.25">
      <c r="A3" s="44"/>
    </row>
    <row r="4" spans="1:25" s="31" customFormat="1" ht="39" customHeight="1" thickBot="1" x14ac:dyDescent="0.25">
      <c r="A4" s="1001" t="s">
        <v>362</v>
      </c>
      <c r="B4" s="999" t="s">
        <v>363</v>
      </c>
      <c r="C4" s="999" t="s">
        <v>364</v>
      </c>
      <c r="D4" s="1003" t="s">
        <v>365</v>
      </c>
      <c r="E4" s="1004"/>
      <c r="F4" s="1004"/>
      <c r="G4" s="1004"/>
      <c r="H4" s="1004"/>
      <c r="I4" s="1004"/>
      <c r="J4" s="1004"/>
      <c r="K4" s="1004"/>
      <c r="L4" s="1004"/>
      <c r="M4" s="1005"/>
      <c r="N4" s="999" t="s">
        <v>366</v>
      </c>
      <c r="O4" s="999" t="s">
        <v>367</v>
      </c>
      <c r="P4" s="1006"/>
      <c r="Q4" s="1007"/>
      <c r="R4" s="1007"/>
      <c r="S4" s="1007"/>
      <c r="T4" s="1007"/>
      <c r="U4" s="1007"/>
      <c r="V4" s="1007"/>
      <c r="W4" s="1007"/>
      <c r="X4" s="1007"/>
      <c r="Y4" s="1007"/>
    </row>
    <row r="5" spans="1:25" s="31" customFormat="1" ht="12" thickBot="1" x14ac:dyDescent="0.25">
      <c r="A5" s="1002"/>
      <c r="B5" s="1000"/>
      <c r="C5" s="1000"/>
      <c r="D5" s="45">
        <v>1</v>
      </c>
      <c r="E5" s="45">
        <v>2</v>
      </c>
      <c r="F5" s="45">
        <v>3</v>
      </c>
      <c r="G5" s="45">
        <v>4</v>
      </c>
      <c r="H5" s="45">
        <v>5</v>
      </c>
      <c r="I5" s="45">
        <v>6</v>
      </c>
      <c r="J5" s="45">
        <v>7</v>
      </c>
      <c r="K5" s="45">
        <v>8</v>
      </c>
      <c r="L5" s="45">
        <v>9</v>
      </c>
      <c r="M5" s="45">
        <v>10</v>
      </c>
      <c r="N5" s="1000"/>
      <c r="O5" s="1000"/>
      <c r="P5" s="1006"/>
      <c r="Q5" s="1007"/>
      <c r="R5" s="1007"/>
      <c r="S5" s="1007"/>
      <c r="T5" s="1007"/>
      <c r="U5" s="1007"/>
      <c r="V5" s="1007"/>
      <c r="W5" s="1007"/>
      <c r="X5" s="1007"/>
      <c r="Y5" s="1007"/>
    </row>
    <row r="6" spans="1:25" s="31" customFormat="1" ht="12" thickBot="1" x14ac:dyDescent="0.25">
      <c r="A6" s="46">
        <v>1</v>
      </c>
      <c r="B6" s="47" t="s">
        <v>368</v>
      </c>
      <c r="C6" s="47">
        <v>48</v>
      </c>
      <c r="D6" s="47">
        <v>48</v>
      </c>
      <c r="E6" s="47">
        <v>48</v>
      </c>
      <c r="F6" s="47">
        <v>48</v>
      </c>
      <c r="G6" s="47">
        <v>48</v>
      </c>
      <c r="H6" s="47">
        <v>48</v>
      </c>
      <c r="I6" s="47">
        <v>48</v>
      </c>
      <c r="J6" s="47">
        <v>48</v>
      </c>
      <c r="K6" s="47">
        <v>48</v>
      </c>
      <c r="L6" s="47">
        <v>48</v>
      </c>
      <c r="M6" s="47">
        <v>48</v>
      </c>
      <c r="N6" s="47">
        <f t="shared" ref="N6:N32" si="0">SUM(D6:M6)</f>
        <v>480</v>
      </c>
      <c r="O6" s="45">
        <v>0</v>
      </c>
      <c r="P6" s="1006"/>
      <c r="Q6" s="1007"/>
      <c r="R6" s="1007"/>
      <c r="S6" s="1007"/>
      <c r="T6" s="1007"/>
      <c r="U6" s="1007"/>
      <c r="V6" s="1007"/>
      <c r="W6" s="1007"/>
      <c r="X6" s="1007"/>
      <c r="Y6" s="1007"/>
    </row>
    <row r="7" spans="1:25" s="31" customFormat="1" ht="12.75" customHeight="1" thickBot="1" x14ac:dyDescent="0.25">
      <c r="A7" s="46">
        <v>2</v>
      </c>
      <c r="B7" s="47" t="s">
        <v>369</v>
      </c>
      <c r="C7" s="47">
        <v>90</v>
      </c>
      <c r="D7" s="47">
        <v>90</v>
      </c>
      <c r="E7" s="47">
        <v>90</v>
      </c>
      <c r="F7" s="47">
        <v>90</v>
      </c>
      <c r="G7" s="47">
        <v>90</v>
      </c>
      <c r="H7" s="47">
        <v>90</v>
      </c>
      <c r="I7" s="47">
        <v>120</v>
      </c>
      <c r="J7" s="47">
        <v>90</v>
      </c>
      <c r="K7" s="47">
        <v>90</v>
      </c>
      <c r="L7" s="47">
        <v>90</v>
      </c>
      <c r="M7" s="47">
        <v>120</v>
      </c>
      <c r="N7" s="47">
        <f t="shared" si="0"/>
        <v>960</v>
      </c>
      <c r="O7" s="48" t="s">
        <v>389</v>
      </c>
      <c r="P7" s="1006"/>
      <c r="Q7" s="1007"/>
      <c r="R7" s="1007"/>
      <c r="S7" s="1007"/>
      <c r="T7" s="1007"/>
      <c r="U7" s="1007"/>
      <c r="V7" s="1007"/>
      <c r="W7" s="1007"/>
      <c r="X7" s="1007"/>
      <c r="Y7" s="1007"/>
    </row>
    <row r="8" spans="1:25" s="31" customFormat="1" ht="15.75" customHeight="1" thickBot="1" x14ac:dyDescent="0.25">
      <c r="A8" s="46">
        <v>3</v>
      </c>
      <c r="B8" s="47" t="s">
        <v>370</v>
      </c>
      <c r="C8" s="58" t="s">
        <v>386</v>
      </c>
      <c r="D8" s="47">
        <v>33.5</v>
      </c>
      <c r="E8" s="47">
        <v>2</v>
      </c>
      <c r="F8" s="47">
        <v>2.25</v>
      </c>
      <c r="G8" s="47">
        <v>19</v>
      </c>
      <c r="H8" s="47">
        <v>34.299999999999997</v>
      </c>
      <c r="I8" s="47"/>
      <c r="J8" s="47">
        <v>25</v>
      </c>
      <c r="K8" s="47">
        <v>2.25</v>
      </c>
      <c r="L8" s="47">
        <v>42.3</v>
      </c>
      <c r="M8" s="47">
        <v>40.9</v>
      </c>
      <c r="N8" s="47">
        <f t="shared" si="0"/>
        <v>201.5</v>
      </c>
      <c r="O8" s="48"/>
      <c r="P8" s="1006"/>
      <c r="Q8" s="1007"/>
      <c r="R8" s="1007"/>
      <c r="S8" s="1007"/>
      <c r="T8" s="1007"/>
      <c r="U8" s="1007"/>
      <c r="V8" s="1007"/>
      <c r="W8" s="1007"/>
      <c r="X8" s="1007"/>
      <c r="Y8" s="1007"/>
    </row>
    <row r="9" spans="1:25" s="31" customFormat="1" ht="14.25" customHeight="1" thickBot="1" x14ac:dyDescent="0.25">
      <c r="A9" s="46">
        <v>4</v>
      </c>
      <c r="B9" s="47" t="s">
        <v>371</v>
      </c>
      <c r="C9" s="47">
        <v>27</v>
      </c>
      <c r="D9" s="47">
        <v>34.9</v>
      </c>
      <c r="E9" s="47">
        <v>49.45</v>
      </c>
      <c r="F9" s="47">
        <v>36.700000000000003</v>
      </c>
      <c r="G9" s="47">
        <v>20</v>
      </c>
      <c r="H9" s="47">
        <v>50.5</v>
      </c>
      <c r="I9" s="47">
        <v>65.599999999999994</v>
      </c>
      <c r="J9" s="47">
        <v>25</v>
      </c>
      <c r="K9" s="47">
        <v>48.8</v>
      </c>
      <c r="L9" s="47">
        <v>16.5</v>
      </c>
      <c r="M9" s="47">
        <v>48.2</v>
      </c>
      <c r="N9" s="47">
        <f t="shared" si="0"/>
        <v>395.65</v>
      </c>
      <c r="O9" s="48"/>
      <c r="P9" s="1006"/>
      <c r="Q9" s="1007"/>
      <c r="R9" s="1007"/>
      <c r="S9" s="1007"/>
      <c r="T9" s="1007"/>
      <c r="U9" s="1007"/>
      <c r="V9" s="1007"/>
      <c r="W9" s="1007"/>
      <c r="X9" s="1007"/>
      <c r="Y9" s="1007"/>
    </row>
    <row r="10" spans="1:25" s="31" customFormat="1" ht="15" customHeight="1" thickBot="1" x14ac:dyDescent="0.25">
      <c r="A10" s="46">
        <v>5</v>
      </c>
      <c r="B10" s="47" t="s">
        <v>28</v>
      </c>
      <c r="C10" s="47">
        <v>9</v>
      </c>
      <c r="D10" s="47"/>
      <c r="E10" s="47"/>
      <c r="F10" s="47">
        <v>61</v>
      </c>
      <c r="G10" s="47"/>
      <c r="H10" s="47"/>
      <c r="I10" s="47"/>
      <c r="J10" s="47"/>
      <c r="K10" s="47"/>
      <c r="L10" s="47">
        <v>50.8</v>
      </c>
      <c r="M10" s="47">
        <v>20</v>
      </c>
      <c r="N10" s="47">
        <f t="shared" si="0"/>
        <v>131.80000000000001</v>
      </c>
      <c r="O10" s="48"/>
      <c r="P10" s="1008"/>
      <c r="Q10" s="1009"/>
      <c r="R10" s="1009"/>
      <c r="S10" s="1009"/>
      <c r="T10" s="1009"/>
      <c r="U10" s="1009"/>
      <c r="V10" s="1009"/>
      <c r="W10" s="1009"/>
      <c r="X10" s="1009"/>
      <c r="Y10" s="1009"/>
    </row>
    <row r="11" spans="1:25" s="31" customFormat="1" ht="12" thickBot="1" x14ac:dyDescent="0.25">
      <c r="A11" s="46">
        <v>6</v>
      </c>
      <c r="B11" s="47" t="s">
        <v>122</v>
      </c>
      <c r="C11" s="47">
        <v>150</v>
      </c>
      <c r="D11" s="47">
        <v>246.5</v>
      </c>
      <c r="E11" s="47">
        <v>86.6</v>
      </c>
      <c r="F11" s="47">
        <v>75</v>
      </c>
      <c r="G11" s="47">
        <v>246.05</v>
      </c>
      <c r="H11" s="47">
        <v>202</v>
      </c>
      <c r="I11" s="47">
        <v>38</v>
      </c>
      <c r="J11" s="47">
        <v>324.75</v>
      </c>
      <c r="K11" s="47">
        <v>203.25</v>
      </c>
      <c r="L11" s="47">
        <v>30</v>
      </c>
      <c r="M11" s="47"/>
      <c r="N11" s="47">
        <f t="shared" si="0"/>
        <v>1452.15</v>
      </c>
      <c r="O11" s="48"/>
      <c r="P11" s="1010"/>
      <c r="Q11" s="1011"/>
      <c r="R11" s="1011"/>
      <c r="S11" s="1011"/>
      <c r="T11" s="1011"/>
      <c r="U11" s="1011"/>
      <c r="V11" s="1011"/>
      <c r="W11" s="1011"/>
      <c r="X11" s="1011"/>
      <c r="Y11" s="1011"/>
    </row>
    <row r="12" spans="1:25" s="31" customFormat="1" ht="12.75" customHeight="1" thickBot="1" x14ac:dyDescent="0.25">
      <c r="A12" s="46">
        <v>7</v>
      </c>
      <c r="B12" s="47" t="s">
        <v>372</v>
      </c>
      <c r="C12" s="47">
        <v>210</v>
      </c>
      <c r="D12" s="47">
        <v>108</v>
      </c>
      <c r="E12" s="47">
        <v>242.9</v>
      </c>
      <c r="F12" s="47">
        <v>175</v>
      </c>
      <c r="G12" s="47">
        <v>167</v>
      </c>
      <c r="H12" s="47">
        <v>329.3</v>
      </c>
      <c r="I12" s="47">
        <v>136.80000000000001</v>
      </c>
      <c r="J12" s="47">
        <v>175</v>
      </c>
      <c r="K12" s="47">
        <v>195.7</v>
      </c>
      <c r="L12" s="47">
        <v>151</v>
      </c>
      <c r="M12" s="47">
        <v>300.5</v>
      </c>
      <c r="N12" s="47">
        <f t="shared" si="0"/>
        <v>1981.2</v>
      </c>
      <c r="O12" s="48"/>
      <c r="P12" s="1006"/>
      <c r="Q12" s="1007"/>
      <c r="R12" s="1007"/>
      <c r="S12" s="1007"/>
      <c r="T12" s="1007"/>
      <c r="U12" s="1007"/>
      <c r="V12" s="1007"/>
      <c r="W12" s="1007"/>
      <c r="X12" s="1007"/>
      <c r="Y12" s="1007"/>
    </row>
    <row r="13" spans="1:25" s="31" customFormat="1" ht="12" thickBot="1" x14ac:dyDescent="0.25">
      <c r="A13" s="46">
        <v>8</v>
      </c>
      <c r="B13" s="47" t="s">
        <v>145</v>
      </c>
      <c r="C13" s="47">
        <v>9</v>
      </c>
      <c r="D13" s="47"/>
      <c r="E13" s="47">
        <v>20</v>
      </c>
      <c r="F13" s="47">
        <v>20</v>
      </c>
      <c r="G13" s="47"/>
      <c r="H13" s="47">
        <v>20</v>
      </c>
      <c r="I13" s="47">
        <v>20</v>
      </c>
      <c r="J13" s="47"/>
      <c r="K13" s="47">
        <v>20</v>
      </c>
      <c r="L13" s="47"/>
      <c r="M13" s="47">
        <v>20</v>
      </c>
      <c r="N13" s="47">
        <f t="shared" si="0"/>
        <v>120</v>
      </c>
      <c r="O13" s="48"/>
      <c r="P13" s="1006"/>
      <c r="Q13" s="1007"/>
      <c r="R13" s="1007"/>
      <c r="S13" s="1007"/>
      <c r="T13" s="1007"/>
      <c r="U13" s="1007"/>
      <c r="V13" s="1007"/>
      <c r="W13" s="1007"/>
      <c r="X13" s="1007"/>
      <c r="Y13" s="1007"/>
    </row>
    <row r="14" spans="1:25" s="31" customFormat="1" ht="12" thickBot="1" x14ac:dyDescent="0.25">
      <c r="A14" s="46">
        <v>9</v>
      </c>
      <c r="B14" s="47" t="s">
        <v>373</v>
      </c>
      <c r="C14" s="47">
        <v>120</v>
      </c>
      <c r="D14" s="47"/>
      <c r="E14" s="47">
        <v>230</v>
      </c>
      <c r="F14" s="47"/>
      <c r="G14" s="47"/>
      <c r="H14" s="47">
        <v>230</v>
      </c>
      <c r="I14" s="47">
        <v>230</v>
      </c>
      <c r="J14" s="47">
        <v>230</v>
      </c>
      <c r="K14" s="47"/>
      <c r="L14" s="47">
        <v>430</v>
      </c>
      <c r="M14" s="47">
        <v>125</v>
      </c>
      <c r="N14" s="47">
        <f t="shared" si="0"/>
        <v>1475</v>
      </c>
      <c r="O14" s="48"/>
      <c r="P14" s="1006"/>
      <c r="Q14" s="1007"/>
      <c r="R14" s="1007"/>
      <c r="S14" s="1007"/>
      <c r="T14" s="1007"/>
      <c r="U14" s="1007"/>
      <c r="V14" s="1007"/>
      <c r="W14" s="1007"/>
      <c r="X14" s="1007"/>
      <c r="Y14" s="1007"/>
    </row>
    <row r="15" spans="1:25" s="31" customFormat="1" ht="12" thickBot="1" x14ac:dyDescent="0.25">
      <c r="A15" s="46">
        <v>10</v>
      </c>
      <c r="B15" s="47" t="s">
        <v>374</v>
      </c>
      <c r="C15" s="47">
        <v>120</v>
      </c>
      <c r="D15" s="47">
        <v>200</v>
      </c>
      <c r="E15" s="47">
        <v>200</v>
      </c>
      <c r="F15" s="47">
        <v>200</v>
      </c>
      <c r="G15" s="47">
        <v>400</v>
      </c>
      <c r="H15" s="47"/>
      <c r="I15" s="47"/>
      <c r="J15" s="47">
        <v>400</v>
      </c>
      <c r="K15" s="47"/>
      <c r="L15" s="47">
        <v>400</v>
      </c>
      <c r="M15" s="47"/>
      <c r="N15" s="47">
        <f t="shared" si="0"/>
        <v>1800</v>
      </c>
      <c r="O15" s="48"/>
      <c r="P15" s="1006"/>
      <c r="Q15" s="1007"/>
      <c r="R15" s="1007"/>
      <c r="S15" s="1007"/>
      <c r="T15" s="1007"/>
      <c r="U15" s="1007"/>
      <c r="V15" s="1007"/>
      <c r="W15" s="1007"/>
      <c r="X15" s="1007"/>
      <c r="Y15" s="1007"/>
    </row>
    <row r="16" spans="1:25" s="31" customFormat="1" ht="12" thickBot="1" x14ac:dyDescent="0.25">
      <c r="A16" s="46">
        <v>11</v>
      </c>
      <c r="B16" s="47" t="s">
        <v>375</v>
      </c>
      <c r="C16" s="47">
        <v>57</v>
      </c>
      <c r="D16" s="47"/>
      <c r="E16" s="47"/>
      <c r="F16" s="47">
        <v>80</v>
      </c>
      <c r="G16" s="47">
        <v>57</v>
      </c>
      <c r="H16" s="47">
        <v>219</v>
      </c>
      <c r="I16" s="47">
        <v>16</v>
      </c>
      <c r="J16" s="47"/>
      <c r="K16" s="47"/>
      <c r="L16" s="47">
        <v>80</v>
      </c>
      <c r="M16" s="47">
        <v>120</v>
      </c>
      <c r="N16" s="47">
        <f t="shared" si="0"/>
        <v>572</v>
      </c>
      <c r="O16" s="48"/>
      <c r="P16" s="1006"/>
      <c r="Q16" s="1007"/>
      <c r="R16" s="1007"/>
      <c r="S16" s="1007"/>
      <c r="T16" s="1007"/>
      <c r="U16" s="1007"/>
      <c r="V16" s="1007"/>
      <c r="W16" s="1007"/>
      <c r="X16" s="1007"/>
      <c r="Y16" s="1007"/>
    </row>
    <row r="17" spans="1:25" s="31" customFormat="1" ht="12" thickBot="1" x14ac:dyDescent="0.25">
      <c r="A17" s="46">
        <v>12</v>
      </c>
      <c r="B17" s="47" t="s">
        <v>376</v>
      </c>
      <c r="C17" s="47">
        <v>30.6</v>
      </c>
      <c r="D17" s="47">
        <v>179</v>
      </c>
      <c r="E17" s="47">
        <v>36</v>
      </c>
      <c r="F17" s="47"/>
      <c r="G17" s="47">
        <v>36</v>
      </c>
      <c r="H17" s="47"/>
      <c r="I17" s="47"/>
      <c r="J17" s="47">
        <v>126</v>
      </c>
      <c r="K17" s="47"/>
      <c r="L17" s="47">
        <v>36</v>
      </c>
      <c r="M17" s="47">
        <v>36</v>
      </c>
      <c r="N17" s="47">
        <f t="shared" si="0"/>
        <v>449</v>
      </c>
      <c r="O17" s="48"/>
      <c r="P17" s="1006"/>
      <c r="Q17" s="1007"/>
      <c r="R17" s="1007"/>
      <c r="S17" s="1007"/>
      <c r="T17" s="1007"/>
      <c r="U17" s="1007"/>
      <c r="V17" s="1007"/>
      <c r="W17" s="1007"/>
      <c r="X17" s="1007"/>
      <c r="Y17" s="1007"/>
    </row>
    <row r="18" spans="1:25" s="31" customFormat="1" ht="12" thickBot="1" x14ac:dyDescent="0.25">
      <c r="A18" s="46">
        <v>13</v>
      </c>
      <c r="B18" s="47" t="s">
        <v>377</v>
      </c>
      <c r="C18" s="47">
        <v>36</v>
      </c>
      <c r="D18" s="47"/>
      <c r="E18" s="47"/>
      <c r="F18" s="47">
        <v>124.8</v>
      </c>
      <c r="G18" s="47"/>
      <c r="H18" s="47"/>
      <c r="I18" s="47">
        <v>66</v>
      </c>
      <c r="J18" s="47"/>
      <c r="K18" s="47">
        <v>82.8</v>
      </c>
      <c r="L18" s="47"/>
      <c r="M18" s="47"/>
      <c r="N18" s="47">
        <f t="shared" si="0"/>
        <v>273.60000000000002</v>
      </c>
      <c r="O18" s="48"/>
      <c r="P18" s="1006"/>
      <c r="Q18" s="1007"/>
      <c r="R18" s="1007"/>
      <c r="S18" s="1007"/>
      <c r="T18" s="1007"/>
      <c r="U18" s="1007"/>
      <c r="V18" s="1007"/>
      <c r="W18" s="1007"/>
      <c r="X18" s="1007"/>
      <c r="Y18" s="1007"/>
    </row>
    <row r="19" spans="1:25" s="31" customFormat="1" ht="12.75" customHeight="1" thickBot="1" x14ac:dyDescent="0.25">
      <c r="A19" s="46">
        <v>14</v>
      </c>
      <c r="B19" s="47" t="s">
        <v>378</v>
      </c>
      <c r="C19" s="47">
        <v>9</v>
      </c>
      <c r="D19" s="47">
        <v>35</v>
      </c>
      <c r="E19" s="47">
        <v>61</v>
      </c>
      <c r="F19" s="47"/>
      <c r="G19" s="47"/>
      <c r="H19" s="47"/>
      <c r="I19" s="47">
        <v>50</v>
      </c>
      <c r="J19" s="47">
        <v>40</v>
      </c>
      <c r="K19" s="47"/>
      <c r="L19" s="47">
        <v>20</v>
      </c>
      <c r="M19" s="47"/>
      <c r="N19" s="47">
        <f t="shared" si="0"/>
        <v>206</v>
      </c>
      <c r="O19" s="48"/>
      <c r="P19" s="1006"/>
      <c r="Q19" s="1007"/>
      <c r="R19" s="1007"/>
      <c r="S19" s="1007"/>
      <c r="T19" s="1007"/>
      <c r="U19" s="1007"/>
      <c r="V19" s="1007"/>
      <c r="W19" s="1007"/>
      <c r="X19" s="1007"/>
      <c r="Y19" s="1007"/>
    </row>
    <row r="20" spans="1:25" s="31" customFormat="1" ht="12" thickBot="1" x14ac:dyDescent="0.25">
      <c r="A20" s="46">
        <v>15</v>
      </c>
      <c r="B20" s="47" t="s">
        <v>379</v>
      </c>
      <c r="C20" s="47">
        <v>180</v>
      </c>
      <c r="D20" s="47">
        <v>289.89999999999998</v>
      </c>
      <c r="E20" s="47">
        <v>146</v>
      </c>
      <c r="F20" s="47">
        <v>50</v>
      </c>
      <c r="G20" s="47">
        <v>126.6</v>
      </c>
      <c r="H20" s="47">
        <v>311</v>
      </c>
      <c r="I20" s="47">
        <v>98.4</v>
      </c>
      <c r="J20" s="47">
        <v>122.3</v>
      </c>
      <c r="K20" s="47">
        <v>281.95</v>
      </c>
      <c r="L20" s="47">
        <v>92.3</v>
      </c>
      <c r="M20" s="47">
        <v>324</v>
      </c>
      <c r="N20" s="47">
        <f t="shared" si="0"/>
        <v>1842.45</v>
      </c>
      <c r="O20" s="48"/>
      <c r="P20" s="1006"/>
      <c r="Q20" s="1007"/>
      <c r="R20" s="1007"/>
      <c r="S20" s="1007"/>
      <c r="T20" s="1007"/>
      <c r="U20" s="1007"/>
      <c r="V20" s="1007"/>
      <c r="W20" s="1007"/>
      <c r="X20" s="1007"/>
      <c r="Y20" s="1007"/>
    </row>
    <row r="21" spans="1:25" s="31" customFormat="1" ht="12" thickBot="1" x14ac:dyDescent="0.25">
      <c r="A21" s="46">
        <v>16</v>
      </c>
      <c r="B21" s="47" t="s">
        <v>190</v>
      </c>
      <c r="C21" s="47">
        <v>30</v>
      </c>
      <c r="D21" s="47">
        <v>94.7</v>
      </c>
      <c r="E21" s="47"/>
      <c r="F21" s="47"/>
      <c r="G21" s="47">
        <v>101</v>
      </c>
      <c r="H21" s="47"/>
      <c r="I21" s="47"/>
      <c r="J21" s="47"/>
      <c r="K21" s="47">
        <v>118.3</v>
      </c>
      <c r="L21" s="47"/>
      <c r="M21" s="47"/>
      <c r="N21" s="47">
        <f t="shared" si="0"/>
        <v>314</v>
      </c>
      <c r="O21" s="48"/>
      <c r="P21" s="1006"/>
      <c r="Q21" s="1007"/>
      <c r="R21" s="1007"/>
      <c r="S21" s="1007"/>
      <c r="T21" s="1007"/>
      <c r="U21" s="1007"/>
      <c r="V21" s="1007"/>
      <c r="W21" s="1007"/>
      <c r="X21" s="1007"/>
      <c r="Y21" s="1007"/>
    </row>
    <row r="22" spans="1:25" s="31" customFormat="1" ht="12" thickBot="1" x14ac:dyDescent="0.25">
      <c r="A22" s="46">
        <v>17</v>
      </c>
      <c r="B22" s="47" t="s">
        <v>380</v>
      </c>
      <c r="C22" s="47">
        <v>6</v>
      </c>
      <c r="D22" s="47"/>
      <c r="E22" s="47"/>
      <c r="F22" s="47"/>
      <c r="G22" s="47">
        <v>15</v>
      </c>
      <c r="H22" s="47"/>
      <c r="I22" s="47">
        <v>15</v>
      </c>
      <c r="J22" s="47">
        <v>30</v>
      </c>
      <c r="K22" s="47"/>
      <c r="L22" s="47">
        <v>26</v>
      </c>
      <c r="M22" s="47"/>
      <c r="N22" s="47">
        <f t="shared" si="0"/>
        <v>86</v>
      </c>
      <c r="O22" s="48"/>
      <c r="P22" s="1006"/>
      <c r="Q22" s="1007"/>
      <c r="R22" s="1007"/>
      <c r="S22" s="1007"/>
      <c r="T22" s="1007"/>
      <c r="U22" s="1007"/>
      <c r="V22" s="1007"/>
      <c r="W22" s="1007"/>
      <c r="X22" s="1007"/>
      <c r="Y22" s="1007"/>
    </row>
    <row r="23" spans="1:25" s="31" customFormat="1" ht="12" thickBot="1" x14ac:dyDescent="0.25">
      <c r="A23" s="46">
        <v>18</v>
      </c>
      <c r="B23" s="47" t="s">
        <v>194</v>
      </c>
      <c r="C23" s="47">
        <v>6</v>
      </c>
      <c r="D23" s="47">
        <v>24</v>
      </c>
      <c r="E23" s="47">
        <v>10</v>
      </c>
      <c r="F23" s="47"/>
      <c r="G23" s="47">
        <v>20</v>
      </c>
      <c r="H23" s="47"/>
      <c r="I23" s="47">
        <v>10</v>
      </c>
      <c r="J23" s="47">
        <v>10</v>
      </c>
      <c r="K23" s="47">
        <v>20</v>
      </c>
      <c r="L23" s="47">
        <v>10</v>
      </c>
      <c r="M23" s="47"/>
      <c r="N23" s="47">
        <f t="shared" si="0"/>
        <v>104</v>
      </c>
      <c r="O23" s="48"/>
      <c r="P23" s="1006"/>
      <c r="Q23" s="1007"/>
      <c r="R23" s="1007"/>
      <c r="S23" s="1007"/>
      <c r="T23" s="1007"/>
      <c r="U23" s="1007"/>
      <c r="V23" s="1007"/>
      <c r="W23" s="1007"/>
      <c r="X23" s="1007"/>
      <c r="Y23" s="1007"/>
    </row>
    <row r="24" spans="1:25" s="31" customFormat="1" ht="14.25" customHeight="1" thickBot="1" x14ac:dyDescent="0.25">
      <c r="A24" s="46">
        <v>19</v>
      </c>
      <c r="B24" s="47" t="s">
        <v>42</v>
      </c>
      <c r="C24" s="47">
        <v>18</v>
      </c>
      <c r="D24" s="47">
        <v>23.25</v>
      </c>
      <c r="E24" s="47">
        <v>33.700000000000003</v>
      </c>
      <c r="F24" s="47">
        <v>21</v>
      </c>
      <c r="G24" s="47">
        <v>32.700000000000003</v>
      </c>
      <c r="H24" s="47">
        <v>8.5</v>
      </c>
      <c r="I24" s="47">
        <v>32.6</v>
      </c>
      <c r="J24" s="47">
        <v>21.4</v>
      </c>
      <c r="K24" s="47">
        <v>16</v>
      </c>
      <c r="L24" s="47">
        <v>15</v>
      </c>
      <c r="M24" s="47">
        <v>27.6</v>
      </c>
      <c r="N24" s="47">
        <f t="shared" si="0"/>
        <v>231.75</v>
      </c>
      <c r="O24" s="47"/>
      <c r="P24" s="1006"/>
      <c r="Q24" s="1007"/>
      <c r="R24" s="1007"/>
      <c r="S24" s="1007"/>
      <c r="T24" s="1007"/>
      <c r="U24" s="1007"/>
      <c r="V24" s="1007"/>
      <c r="W24" s="1007"/>
      <c r="X24" s="1007"/>
      <c r="Y24" s="1007"/>
    </row>
    <row r="25" spans="1:25" s="31" customFormat="1" ht="12" thickBot="1" x14ac:dyDescent="0.25">
      <c r="A25" s="46">
        <v>20</v>
      </c>
      <c r="B25" s="47" t="s">
        <v>381</v>
      </c>
      <c r="C25" s="47">
        <v>9</v>
      </c>
      <c r="D25" s="47">
        <v>8</v>
      </c>
      <c r="E25" s="47"/>
      <c r="F25" s="47">
        <v>13</v>
      </c>
      <c r="G25" s="47">
        <v>12</v>
      </c>
      <c r="H25" s="47">
        <v>24.85</v>
      </c>
      <c r="I25" s="47"/>
      <c r="J25" s="47">
        <v>15</v>
      </c>
      <c r="K25" s="47">
        <v>22.5</v>
      </c>
      <c r="L25" s="47">
        <v>25</v>
      </c>
      <c r="M25" s="47">
        <v>7</v>
      </c>
      <c r="N25" s="47">
        <f t="shared" si="0"/>
        <v>127.35</v>
      </c>
      <c r="O25" s="48"/>
      <c r="P25" s="1006"/>
      <c r="Q25" s="1007"/>
      <c r="R25" s="1007"/>
      <c r="S25" s="1007"/>
      <c r="T25" s="1007"/>
      <c r="U25" s="1007"/>
      <c r="V25" s="1007"/>
      <c r="W25" s="1007"/>
      <c r="X25" s="1007"/>
      <c r="Y25" s="1007"/>
    </row>
    <row r="26" spans="1:25" s="31" customFormat="1" ht="12" thickBot="1" x14ac:dyDescent="0.25">
      <c r="A26" s="46">
        <v>21</v>
      </c>
      <c r="B26" s="47" t="s">
        <v>217</v>
      </c>
      <c r="C26" s="59" t="s">
        <v>387</v>
      </c>
      <c r="D26" s="47">
        <v>3.65</v>
      </c>
      <c r="E26" s="47">
        <v>40</v>
      </c>
      <c r="F26" s="47"/>
      <c r="G26" s="47">
        <v>123</v>
      </c>
      <c r="H26" s="47">
        <v>40</v>
      </c>
      <c r="I26" s="47">
        <v>48</v>
      </c>
      <c r="J26" s="47">
        <v>8</v>
      </c>
      <c r="K26" s="47">
        <v>9.6999999999999993</v>
      </c>
      <c r="L26" s="47">
        <v>2</v>
      </c>
      <c r="M26" s="47">
        <v>80</v>
      </c>
      <c r="N26" s="47">
        <f t="shared" si="0"/>
        <v>354.34999999999997</v>
      </c>
      <c r="O26" s="47"/>
      <c r="P26" s="1006"/>
      <c r="Q26" s="1007"/>
      <c r="R26" s="1007"/>
      <c r="S26" s="1007"/>
      <c r="T26" s="1007"/>
      <c r="U26" s="1007"/>
      <c r="V26" s="1007"/>
      <c r="W26" s="1007"/>
      <c r="X26" s="1007"/>
      <c r="Y26" s="1007"/>
    </row>
    <row r="27" spans="1:25" s="31" customFormat="1" ht="21.75" customHeight="1" thickBot="1" x14ac:dyDescent="0.25">
      <c r="A27" s="46">
        <v>22</v>
      </c>
      <c r="B27" s="47" t="s">
        <v>382</v>
      </c>
      <c r="C27" s="47">
        <v>90</v>
      </c>
      <c r="D27" s="47">
        <v>115</v>
      </c>
      <c r="E27" s="47"/>
      <c r="F27" s="47">
        <v>115</v>
      </c>
      <c r="G27" s="47">
        <v>115</v>
      </c>
      <c r="H27" s="47"/>
      <c r="I27" s="47">
        <v>115</v>
      </c>
      <c r="J27" s="47">
        <v>115</v>
      </c>
      <c r="K27" s="47">
        <v>115</v>
      </c>
      <c r="L27" s="47">
        <v>115</v>
      </c>
      <c r="M27" s="47">
        <v>115</v>
      </c>
      <c r="N27" s="47">
        <f t="shared" si="0"/>
        <v>920</v>
      </c>
      <c r="O27" s="49"/>
      <c r="P27" s="1006"/>
      <c r="Q27" s="1007"/>
      <c r="R27" s="1007"/>
      <c r="S27" s="1007"/>
      <c r="T27" s="1007"/>
      <c r="U27" s="1007"/>
      <c r="V27" s="1007"/>
      <c r="W27" s="1007"/>
      <c r="X27" s="1007"/>
      <c r="Y27" s="1007"/>
    </row>
    <row r="28" spans="1:25" s="31" customFormat="1" ht="12" thickBot="1" x14ac:dyDescent="0.25">
      <c r="A28" s="46">
        <v>23</v>
      </c>
      <c r="B28" s="47" t="s">
        <v>0</v>
      </c>
      <c r="C28" s="47">
        <v>24</v>
      </c>
      <c r="D28" s="47">
        <v>34.9</v>
      </c>
      <c r="E28" s="47">
        <v>49.45</v>
      </c>
      <c r="F28" s="47">
        <v>36.700000000000003</v>
      </c>
      <c r="G28" s="47">
        <v>20</v>
      </c>
      <c r="H28" s="47">
        <v>50.5</v>
      </c>
      <c r="I28" s="47">
        <v>65.599999999999994</v>
      </c>
      <c r="J28" s="47">
        <v>25</v>
      </c>
      <c r="K28" s="47">
        <v>48.8</v>
      </c>
      <c r="L28" s="47">
        <v>16.5</v>
      </c>
      <c r="M28" s="47">
        <v>48.2</v>
      </c>
      <c r="N28" s="47">
        <f t="shared" si="0"/>
        <v>395.65</v>
      </c>
      <c r="O28" s="48"/>
      <c r="P28" s="1006"/>
      <c r="Q28" s="1007"/>
      <c r="R28" s="1007"/>
      <c r="S28" s="1007"/>
      <c r="T28" s="1007"/>
      <c r="U28" s="1007"/>
      <c r="V28" s="1007"/>
      <c r="W28" s="1007"/>
      <c r="X28" s="1007"/>
      <c r="Y28" s="1007"/>
    </row>
    <row r="29" spans="1:25" s="31" customFormat="1" ht="12.75" customHeight="1" thickBot="1" x14ac:dyDescent="0.25">
      <c r="A29" s="46">
        <v>24</v>
      </c>
      <c r="B29" s="47" t="s">
        <v>383</v>
      </c>
      <c r="C29" s="47">
        <v>6</v>
      </c>
      <c r="D29" s="47"/>
      <c r="E29" s="47">
        <v>25</v>
      </c>
      <c r="F29" s="47"/>
      <c r="G29" s="47"/>
      <c r="H29" s="47"/>
      <c r="I29" s="47">
        <v>15</v>
      </c>
      <c r="J29" s="47"/>
      <c r="K29" s="47">
        <v>25</v>
      </c>
      <c r="L29" s="47"/>
      <c r="M29" s="47"/>
      <c r="N29" s="47">
        <f t="shared" si="0"/>
        <v>65</v>
      </c>
      <c r="O29" s="50"/>
      <c r="P29" s="1007"/>
      <c r="Q29" s="1007"/>
      <c r="R29" s="1007"/>
      <c r="S29" s="1007"/>
      <c r="T29" s="1007"/>
      <c r="U29" s="1007"/>
      <c r="V29" s="1007"/>
      <c r="W29" s="1007"/>
      <c r="X29" s="1007"/>
      <c r="Y29" s="1007"/>
    </row>
    <row r="30" spans="1:25" s="31" customFormat="1" ht="12" thickBot="1" x14ac:dyDescent="0.25">
      <c r="A30" s="46">
        <v>25</v>
      </c>
      <c r="B30" s="47" t="s">
        <v>384</v>
      </c>
      <c r="C30" s="47">
        <v>0.4</v>
      </c>
      <c r="D30" s="47"/>
      <c r="E30" s="47"/>
      <c r="F30" s="47">
        <v>1</v>
      </c>
      <c r="G30" s="47"/>
      <c r="H30" s="47"/>
      <c r="I30" s="47">
        <v>1</v>
      </c>
      <c r="J30" s="47"/>
      <c r="K30" s="47"/>
      <c r="L30" s="47">
        <v>1</v>
      </c>
      <c r="M30" s="47"/>
      <c r="N30" s="51">
        <f t="shared" si="0"/>
        <v>3</v>
      </c>
      <c r="O30" s="52"/>
      <c r="P30" s="1006"/>
      <c r="Q30" s="1007"/>
      <c r="R30" s="1007"/>
      <c r="S30" s="1007"/>
      <c r="T30" s="1007"/>
      <c r="U30" s="1007"/>
      <c r="V30" s="1007"/>
      <c r="W30" s="1007"/>
      <c r="X30" s="1007"/>
      <c r="Y30" s="1007"/>
    </row>
    <row r="31" spans="1:25" s="31" customFormat="1" ht="12" thickBot="1" x14ac:dyDescent="0.25">
      <c r="A31" s="46">
        <v>26</v>
      </c>
      <c r="B31" s="47" t="s">
        <v>385</v>
      </c>
      <c r="C31" s="47">
        <v>1.2</v>
      </c>
      <c r="D31" s="47">
        <v>4</v>
      </c>
      <c r="E31" s="47"/>
      <c r="F31" s="47"/>
      <c r="G31" s="47"/>
      <c r="H31" s="47">
        <v>4</v>
      </c>
      <c r="I31" s="47"/>
      <c r="J31" s="47"/>
      <c r="K31" s="47">
        <v>4</v>
      </c>
      <c r="L31" s="47"/>
      <c r="M31" s="47"/>
      <c r="N31" s="47">
        <f t="shared" si="0"/>
        <v>12</v>
      </c>
      <c r="O31" s="45"/>
      <c r="P31" s="1006"/>
      <c r="Q31" s="1007"/>
      <c r="R31" s="1007"/>
      <c r="S31" s="1007"/>
      <c r="T31" s="1007"/>
      <c r="U31" s="1007"/>
      <c r="V31" s="1007"/>
      <c r="W31" s="1007"/>
      <c r="X31" s="1007"/>
      <c r="Y31" s="1007"/>
    </row>
    <row r="32" spans="1:25" s="31" customFormat="1" ht="12" thickBot="1" x14ac:dyDescent="0.25">
      <c r="A32" s="46">
        <v>27</v>
      </c>
      <c r="B32" s="47" t="s">
        <v>74</v>
      </c>
      <c r="C32" s="47">
        <v>5</v>
      </c>
      <c r="D32" s="47">
        <v>6</v>
      </c>
      <c r="E32" s="47">
        <v>3.45</v>
      </c>
      <c r="F32" s="47">
        <v>11.2</v>
      </c>
      <c r="G32" s="47">
        <v>7.5</v>
      </c>
      <c r="H32" s="47">
        <v>6.8</v>
      </c>
      <c r="I32" s="47">
        <v>6.5</v>
      </c>
      <c r="J32" s="47">
        <v>8</v>
      </c>
      <c r="K32" s="47">
        <v>7.5</v>
      </c>
      <c r="L32" s="47">
        <v>8.3000000000000007</v>
      </c>
      <c r="M32" s="47">
        <v>4.5</v>
      </c>
      <c r="N32" s="47">
        <f t="shared" si="0"/>
        <v>69.75</v>
      </c>
      <c r="O32" s="45"/>
      <c r="P32" s="1006"/>
      <c r="Q32" s="1007"/>
      <c r="R32" s="1007"/>
      <c r="S32" s="1007"/>
      <c r="T32" s="1007"/>
      <c r="U32" s="1007"/>
      <c r="V32" s="1007"/>
      <c r="W32" s="1007"/>
      <c r="X32" s="1007"/>
      <c r="Y32" s="1007"/>
    </row>
    <row r="33" spans="1:15" s="31" customFormat="1" ht="12" thickBot="1" x14ac:dyDescent="0.25">
      <c r="A33" s="46">
        <v>28</v>
      </c>
      <c r="B33" s="47" t="s">
        <v>388</v>
      </c>
      <c r="C33" s="47">
        <v>1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s="31" customFormat="1" ht="11.25" x14ac:dyDescent="0.2">
      <c r="A34" s="43"/>
    </row>
    <row r="35" spans="1:15" x14ac:dyDescent="0.25">
      <c r="A35" s="4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</sheetData>
  <mergeCells count="35">
    <mergeCell ref="P28:Y28"/>
    <mergeCell ref="P29:Y29"/>
    <mergeCell ref="P30:Y30"/>
    <mergeCell ref="P31:Y31"/>
    <mergeCell ref="P32:Y32"/>
    <mergeCell ref="P27:Y27"/>
    <mergeCell ref="P16:Y16"/>
    <mergeCell ref="P17:Y17"/>
    <mergeCell ref="P18:Y18"/>
    <mergeCell ref="P19:Y19"/>
    <mergeCell ref="P20:Y20"/>
    <mergeCell ref="P21:Y21"/>
    <mergeCell ref="P22:Y22"/>
    <mergeCell ref="P23:Y23"/>
    <mergeCell ref="P24:Y24"/>
    <mergeCell ref="P25:Y25"/>
    <mergeCell ref="P26:Y26"/>
    <mergeCell ref="P15:Y15"/>
    <mergeCell ref="P4:Y4"/>
    <mergeCell ref="P5:Y5"/>
    <mergeCell ref="P6:Y6"/>
    <mergeCell ref="P7:Y7"/>
    <mergeCell ref="P8:Y8"/>
    <mergeCell ref="P9:Y9"/>
    <mergeCell ref="P10:Y10"/>
    <mergeCell ref="P11:Y11"/>
    <mergeCell ref="P12:Y12"/>
    <mergeCell ref="P13:Y13"/>
    <mergeCell ref="P14:Y14"/>
    <mergeCell ref="O4:O5"/>
    <mergeCell ref="A4:A5"/>
    <mergeCell ref="B4:B5"/>
    <mergeCell ref="C4:C5"/>
    <mergeCell ref="D4:M4"/>
    <mergeCell ref="N4:N5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5"/>
  <sheetViews>
    <sheetView workbookViewId="0">
      <selection activeCell="G460" sqref="G460"/>
    </sheetView>
  </sheetViews>
  <sheetFormatPr defaultRowHeight="15" x14ac:dyDescent="0.25"/>
  <cols>
    <col min="2" max="2" width="23" customWidth="1"/>
    <col min="3" max="3" width="4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</row>
    <row r="4" spans="1:26" x14ac:dyDescent="0.25">
      <c r="A4" s="1"/>
      <c r="B4" s="1"/>
      <c r="C4" s="1"/>
      <c r="D4" s="1"/>
      <c r="E4" s="1"/>
      <c r="F4" s="1"/>
      <c r="G4" s="1"/>
      <c r="H4" s="1"/>
      <c r="I4" s="1"/>
    </row>
    <row r="5" spans="1:26" x14ac:dyDescent="0.25">
      <c r="A5" s="1"/>
      <c r="B5" s="1"/>
      <c r="C5" s="1"/>
      <c r="D5" s="1"/>
      <c r="E5" s="1"/>
      <c r="F5" s="1"/>
      <c r="G5" s="1"/>
      <c r="H5" s="1"/>
      <c r="I5" s="1"/>
    </row>
    <row r="6" spans="1:26" x14ac:dyDescent="0.25">
      <c r="A6" s="1"/>
      <c r="B6" s="1"/>
      <c r="C6" s="1"/>
      <c r="D6" s="1"/>
      <c r="E6" s="1"/>
      <c r="F6" s="1"/>
      <c r="G6" s="1"/>
      <c r="H6" s="1"/>
      <c r="I6" s="1"/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</row>
    <row r="8" spans="1:26" x14ac:dyDescent="0.25">
      <c r="A8" s="1"/>
      <c r="B8" s="1"/>
      <c r="C8" s="1"/>
      <c r="D8" s="1"/>
      <c r="E8" s="1"/>
      <c r="F8" s="1"/>
      <c r="G8" s="1"/>
      <c r="H8" s="1"/>
      <c r="I8" s="1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</row>
    <row r="10" spans="1:26" ht="15.75" x14ac:dyDescent="0.25">
      <c r="A10" s="2" t="s">
        <v>1</v>
      </c>
      <c r="B10" s="3"/>
      <c r="C10" s="3"/>
      <c r="D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5"/>
    </row>
    <row r="11" spans="1:26" x14ac:dyDescent="0.25">
      <c r="A11" s="1"/>
      <c r="B11" s="6" t="s">
        <v>2</v>
      </c>
      <c r="C11" s="1"/>
      <c r="D11" s="7"/>
      <c r="E11" s="1"/>
      <c r="F11" s="8">
        <v>2.04</v>
      </c>
      <c r="G11" s="8"/>
      <c r="H11" s="8">
        <v>5.04</v>
      </c>
      <c r="I11" s="8"/>
      <c r="J11" s="8">
        <v>9.0399999999999991</v>
      </c>
      <c r="K11" s="8"/>
      <c r="L11" s="8">
        <v>11.04</v>
      </c>
      <c r="M11" s="8"/>
      <c r="N11" s="8"/>
      <c r="O11" s="8">
        <v>16.04</v>
      </c>
      <c r="P11" s="8"/>
      <c r="Q11" s="8"/>
      <c r="R11" s="8"/>
      <c r="S11" s="8"/>
      <c r="T11" s="8">
        <v>23.04</v>
      </c>
      <c r="U11" s="8">
        <v>24.04</v>
      </c>
      <c r="V11" s="8"/>
      <c r="W11" s="9"/>
      <c r="X11" s="10"/>
      <c r="Y11" s="10"/>
      <c r="Z11" s="10"/>
    </row>
    <row r="12" spans="1:26" x14ac:dyDescent="0.25">
      <c r="A12" s="11">
        <f>Z12-Z285</f>
        <v>0</v>
      </c>
      <c r="B12" s="10" t="s">
        <v>3</v>
      </c>
      <c r="C12" s="10" t="s">
        <v>4</v>
      </c>
      <c r="D12" s="12">
        <v>23.58</v>
      </c>
      <c r="E12" s="11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/>
      <c r="X12" s="11"/>
      <c r="Y12" s="11"/>
      <c r="Z12" s="11">
        <f>SUM(E12:Y12)</f>
        <v>0</v>
      </c>
    </row>
    <row r="13" spans="1:26" x14ac:dyDescent="0.25">
      <c r="A13" s="11">
        <f>Z13-Z286</f>
        <v>124.19999999999999</v>
      </c>
      <c r="B13" s="10" t="s">
        <v>5</v>
      </c>
      <c r="C13" s="10" t="s">
        <v>4</v>
      </c>
      <c r="D13" s="15">
        <v>28</v>
      </c>
      <c r="E13" s="11">
        <v>30.22</v>
      </c>
      <c r="F13" s="13">
        <v>150</v>
      </c>
      <c r="G13" s="13"/>
      <c r="H13" s="13"/>
      <c r="I13" s="13"/>
      <c r="J13" s="13">
        <v>100</v>
      </c>
      <c r="K13" s="13"/>
      <c r="L13" s="13"/>
      <c r="M13" s="13"/>
      <c r="N13" s="13"/>
      <c r="O13" s="13">
        <v>100</v>
      </c>
      <c r="P13" s="13"/>
      <c r="Q13" s="13"/>
      <c r="R13" s="13"/>
      <c r="S13" s="13"/>
      <c r="T13" s="13"/>
      <c r="U13" s="13"/>
      <c r="V13" s="13"/>
      <c r="W13" s="14"/>
      <c r="X13" s="11"/>
      <c r="Y13" s="11"/>
      <c r="Z13" s="11">
        <f t="shared" ref="Z13:Z76" si="0">SUM(E13:Y13)</f>
        <v>380.22</v>
      </c>
    </row>
    <row r="14" spans="1:26" x14ac:dyDescent="0.25">
      <c r="A14" s="11">
        <f t="shared" ref="A14:A77" si="1">Z14-Z287</f>
        <v>0</v>
      </c>
      <c r="B14" s="10" t="s">
        <v>5</v>
      </c>
      <c r="C14" s="10" t="s">
        <v>4</v>
      </c>
      <c r="D14" s="12">
        <v>28.21</v>
      </c>
      <c r="E14" s="11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/>
      <c r="X14" s="11"/>
      <c r="Y14" s="11"/>
      <c r="Z14" s="11">
        <f t="shared" si="0"/>
        <v>0</v>
      </c>
    </row>
    <row r="15" spans="1:26" x14ac:dyDescent="0.25">
      <c r="A15" s="11">
        <f t="shared" si="1"/>
        <v>0</v>
      </c>
      <c r="B15" s="10" t="s">
        <v>5</v>
      </c>
      <c r="C15" s="10" t="s">
        <v>4</v>
      </c>
      <c r="D15" s="12">
        <v>28.6</v>
      </c>
      <c r="E15" s="11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  <c r="X15" s="11"/>
      <c r="Y15" s="11"/>
      <c r="Z15" s="11">
        <f t="shared" si="0"/>
        <v>0</v>
      </c>
    </row>
    <row r="16" spans="1:26" x14ac:dyDescent="0.25">
      <c r="A16" s="11">
        <f t="shared" si="1"/>
        <v>0</v>
      </c>
      <c r="B16" s="10" t="s">
        <v>6</v>
      </c>
      <c r="C16" s="10" t="s">
        <v>4</v>
      </c>
      <c r="D16" s="12">
        <v>28.34</v>
      </c>
      <c r="E16" s="11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  <c r="X16" s="11"/>
      <c r="Y16" s="11"/>
      <c r="Z16" s="11">
        <f t="shared" si="0"/>
        <v>0</v>
      </c>
    </row>
    <row r="17" spans="1:26" x14ac:dyDescent="0.25">
      <c r="A17" s="11">
        <f t="shared" si="1"/>
        <v>0</v>
      </c>
      <c r="B17" s="10" t="s">
        <v>7</v>
      </c>
      <c r="C17" s="10" t="s">
        <v>4</v>
      </c>
      <c r="D17" s="12">
        <v>30.4</v>
      </c>
      <c r="E17" s="11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  <c r="X17" s="11"/>
      <c r="Y17" s="11"/>
      <c r="Z17" s="11">
        <f t="shared" si="0"/>
        <v>0</v>
      </c>
    </row>
    <row r="18" spans="1:26" x14ac:dyDescent="0.25">
      <c r="A18" s="11">
        <f t="shared" si="1"/>
        <v>0</v>
      </c>
      <c r="B18" s="10" t="s">
        <v>5</v>
      </c>
      <c r="C18" s="10" t="s">
        <v>4</v>
      </c>
      <c r="D18" s="12">
        <v>26</v>
      </c>
      <c r="E18" s="11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/>
      <c r="X18" s="11"/>
      <c r="Y18" s="11"/>
      <c r="Z18" s="11">
        <f t="shared" si="0"/>
        <v>0</v>
      </c>
    </row>
    <row r="19" spans="1:26" x14ac:dyDescent="0.25">
      <c r="A19" s="11">
        <f t="shared" si="1"/>
        <v>0</v>
      </c>
      <c r="B19" s="10" t="s">
        <v>8</v>
      </c>
      <c r="C19" s="10" t="s">
        <v>4</v>
      </c>
      <c r="D19" s="12">
        <v>33.4</v>
      </c>
      <c r="E19" s="11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4"/>
      <c r="X19" s="11"/>
      <c r="Y19" s="11"/>
      <c r="Z19" s="11">
        <f t="shared" si="0"/>
        <v>0</v>
      </c>
    </row>
    <row r="20" spans="1:26" x14ac:dyDescent="0.25">
      <c r="A20" s="11">
        <f t="shared" si="1"/>
        <v>0</v>
      </c>
      <c r="B20" s="10" t="s">
        <v>0</v>
      </c>
      <c r="C20" s="10" t="s">
        <v>4</v>
      </c>
      <c r="D20" s="12">
        <v>46.8</v>
      </c>
      <c r="E20" s="11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/>
      <c r="X20" s="11"/>
      <c r="Y20" s="11"/>
      <c r="Z20" s="11">
        <f t="shared" si="0"/>
        <v>0</v>
      </c>
    </row>
    <row r="21" spans="1:26" x14ac:dyDescent="0.25">
      <c r="A21" s="11">
        <f t="shared" si="1"/>
        <v>0</v>
      </c>
      <c r="B21" s="10" t="s">
        <v>0</v>
      </c>
      <c r="C21" s="10" t="s">
        <v>4</v>
      </c>
      <c r="D21" s="12">
        <v>42</v>
      </c>
      <c r="E21" s="11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  <c r="X21" s="11"/>
      <c r="Y21" s="11"/>
      <c r="Z21" s="11">
        <f t="shared" si="0"/>
        <v>0</v>
      </c>
    </row>
    <row r="22" spans="1:26" x14ac:dyDescent="0.25">
      <c r="A22" s="11">
        <f t="shared" si="1"/>
        <v>0</v>
      </c>
      <c r="B22" s="10" t="s">
        <v>0</v>
      </c>
      <c r="C22" s="10" t="s">
        <v>4</v>
      </c>
      <c r="D22" s="12">
        <v>43</v>
      </c>
      <c r="E22" s="11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  <c r="X22" s="11"/>
      <c r="Y22" s="11"/>
      <c r="Z22" s="11">
        <f t="shared" si="0"/>
        <v>0</v>
      </c>
    </row>
    <row r="23" spans="1:26" x14ac:dyDescent="0.25">
      <c r="A23" s="11">
        <f t="shared" si="1"/>
        <v>60.880000000000052</v>
      </c>
      <c r="B23" s="10" t="s">
        <v>9</v>
      </c>
      <c r="C23" s="10" t="s">
        <v>4</v>
      </c>
      <c r="D23" s="15">
        <v>45</v>
      </c>
      <c r="E23" s="11">
        <v>23.36</v>
      </c>
      <c r="F23" s="13">
        <v>100</v>
      </c>
      <c r="G23" s="13"/>
      <c r="H23" s="13"/>
      <c r="I23" s="13"/>
      <c r="J23" s="13">
        <v>150</v>
      </c>
      <c r="K23" s="13"/>
      <c r="L23" s="13"/>
      <c r="M23" s="13"/>
      <c r="N23" s="13"/>
      <c r="O23" s="13"/>
      <c r="P23" s="13"/>
      <c r="Q23" s="13"/>
      <c r="R23" s="13"/>
      <c r="S23" s="13"/>
      <c r="T23" s="13">
        <v>100</v>
      </c>
      <c r="U23" s="13"/>
      <c r="V23" s="13"/>
      <c r="W23" s="14"/>
      <c r="X23" s="11"/>
      <c r="Y23" s="11"/>
      <c r="Z23" s="11">
        <f t="shared" si="0"/>
        <v>373.36</v>
      </c>
    </row>
    <row r="24" spans="1:26" x14ac:dyDescent="0.25">
      <c r="A24" s="11">
        <f t="shared" si="1"/>
        <v>0</v>
      </c>
      <c r="B24" s="10" t="s">
        <v>9</v>
      </c>
      <c r="C24" s="10" t="s">
        <v>4</v>
      </c>
      <c r="D24" s="12">
        <v>52</v>
      </c>
      <c r="E24" s="11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/>
      <c r="X24" s="11"/>
      <c r="Y24" s="11"/>
      <c r="Z24" s="11">
        <f t="shared" si="0"/>
        <v>0</v>
      </c>
    </row>
    <row r="25" spans="1:26" x14ac:dyDescent="0.25">
      <c r="A25" s="11">
        <f t="shared" si="1"/>
        <v>0</v>
      </c>
      <c r="B25" s="10" t="s">
        <v>10</v>
      </c>
      <c r="C25" s="10" t="s">
        <v>4</v>
      </c>
      <c r="D25" s="12">
        <v>68.7</v>
      </c>
      <c r="E25" s="11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  <c r="X25" s="11"/>
      <c r="Y25" s="11"/>
      <c r="Z25" s="11">
        <f t="shared" si="0"/>
        <v>0</v>
      </c>
    </row>
    <row r="26" spans="1:26" x14ac:dyDescent="0.25">
      <c r="A26" s="11">
        <f t="shared" si="1"/>
        <v>5.87</v>
      </c>
      <c r="B26" s="10" t="s">
        <v>10</v>
      </c>
      <c r="C26" s="10" t="s">
        <v>4</v>
      </c>
      <c r="D26" s="12">
        <v>27.3</v>
      </c>
      <c r="E26" s="11">
        <v>5.87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  <c r="X26" s="11"/>
      <c r="Y26" s="11"/>
      <c r="Z26" s="11">
        <f t="shared" si="0"/>
        <v>5.87</v>
      </c>
    </row>
    <row r="27" spans="1:26" x14ac:dyDescent="0.25">
      <c r="A27" s="11">
        <f t="shared" si="1"/>
        <v>0</v>
      </c>
      <c r="B27" s="10" t="s">
        <v>10</v>
      </c>
      <c r="C27" s="10" t="s">
        <v>4</v>
      </c>
      <c r="D27" s="12">
        <v>96.01</v>
      </c>
      <c r="E27" s="11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/>
      <c r="X27" s="11"/>
      <c r="Y27" s="11"/>
      <c r="Z27" s="11">
        <f t="shared" si="0"/>
        <v>0</v>
      </c>
    </row>
    <row r="28" spans="1:26" x14ac:dyDescent="0.25">
      <c r="A28" s="11">
        <f t="shared" si="1"/>
        <v>7.9799999999999898</v>
      </c>
      <c r="B28" s="10" t="s">
        <v>11</v>
      </c>
      <c r="C28" s="10" t="s">
        <v>4</v>
      </c>
      <c r="D28" s="12">
        <v>32</v>
      </c>
      <c r="E28" s="11">
        <v>56.08</v>
      </c>
      <c r="F28" s="13"/>
      <c r="G28" s="13"/>
      <c r="H28" s="13"/>
      <c r="I28" s="13"/>
      <c r="J28" s="13">
        <v>40</v>
      </c>
      <c r="K28" s="13"/>
      <c r="L28" s="13"/>
      <c r="M28" s="13"/>
      <c r="N28" s="13"/>
      <c r="O28" s="13">
        <v>40</v>
      </c>
      <c r="P28" s="13"/>
      <c r="Q28" s="13"/>
      <c r="R28" s="13"/>
      <c r="S28" s="13"/>
      <c r="T28" s="13"/>
      <c r="U28" s="13"/>
      <c r="V28" s="13"/>
      <c r="W28" s="14"/>
      <c r="X28" s="11"/>
      <c r="Y28" s="11"/>
      <c r="Z28" s="11">
        <f t="shared" si="0"/>
        <v>136.07999999999998</v>
      </c>
    </row>
    <row r="29" spans="1:26" x14ac:dyDescent="0.25">
      <c r="A29" s="11">
        <f t="shared" si="1"/>
        <v>0</v>
      </c>
      <c r="B29" s="10" t="s">
        <v>10</v>
      </c>
      <c r="C29" s="10" t="s">
        <v>4</v>
      </c>
      <c r="D29" s="12">
        <v>63.7</v>
      </c>
      <c r="E29" s="11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/>
      <c r="X29" s="11"/>
      <c r="Y29" s="11"/>
      <c r="Z29" s="11">
        <f t="shared" si="0"/>
        <v>0</v>
      </c>
    </row>
    <row r="30" spans="1:26" x14ac:dyDescent="0.25">
      <c r="A30" s="11">
        <f t="shared" si="1"/>
        <v>0</v>
      </c>
      <c r="B30" s="10" t="s">
        <v>12</v>
      </c>
      <c r="C30" s="10" t="s">
        <v>4</v>
      </c>
      <c r="D30" s="12">
        <v>32</v>
      </c>
      <c r="E30" s="11">
        <v>27.8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4"/>
      <c r="X30" s="11"/>
      <c r="Y30" s="11"/>
      <c r="Z30" s="11">
        <f t="shared" si="0"/>
        <v>27.8</v>
      </c>
    </row>
    <row r="31" spans="1:26" x14ac:dyDescent="0.25">
      <c r="A31" s="11">
        <f t="shared" si="1"/>
        <v>0</v>
      </c>
      <c r="B31" s="10" t="s">
        <v>13</v>
      </c>
      <c r="C31" s="10" t="s">
        <v>4</v>
      </c>
      <c r="D31" s="12">
        <v>32.630000000000003</v>
      </c>
      <c r="E31" s="11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/>
      <c r="X31" s="11"/>
      <c r="Y31" s="11"/>
      <c r="Z31" s="11">
        <f t="shared" si="0"/>
        <v>0</v>
      </c>
    </row>
    <row r="32" spans="1:26" x14ac:dyDescent="0.25">
      <c r="A32" s="11">
        <f t="shared" si="1"/>
        <v>29.62</v>
      </c>
      <c r="B32" s="10" t="s">
        <v>12</v>
      </c>
      <c r="C32" s="10" t="s">
        <v>4</v>
      </c>
      <c r="D32" s="12">
        <v>31.5</v>
      </c>
      <c r="E32" s="11">
        <v>24.85</v>
      </c>
      <c r="F32" s="13"/>
      <c r="G32" s="13"/>
      <c r="H32" s="13"/>
      <c r="I32" s="13"/>
      <c r="J32" s="13"/>
      <c r="K32" s="13"/>
      <c r="L32" s="13"/>
      <c r="M32" s="13"/>
      <c r="N32" s="13"/>
      <c r="O32" s="13">
        <v>20</v>
      </c>
      <c r="P32" s="13"/>
      <c r="Q32" s="13"/>
      <c r="R32" s="13"/>
      <c r="S32" s="13"/>
      <c r="T32" s="13"/>
      <c r="U32" s="13"/>
      <c r="V32" s="13"/>
      <c r="W32" s="14"/>
      <c r="X32" s="11"/>
      <c r="Y32" s="11"/>
      <c r="Z32" s="11">
        <f t="shared" si="0"/>
        <v>44.85</v>
      </c>
    </row>
    <row r="33" spans="1:26" x14ac:dyDescent="0.25">
      <c r="A33" s="11">
        <f t="shared" si="1"/>
        <v>0</v>
      </c>
      <c r="B33" s="10" t="s">
        <v>13</v>
      </c>
      <c r="C33" s="10" t="s">
        <v>4</v>
      </c>
      <c r="D33" s="12">
        <v>24</v>
      </c>
      <c r="E33" s="11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/>
      <c r="X33" s="11"/>
      <c r="Y33" s="11"/>
      <c r="Z33" s="11">
        <f t="shared" si="0"/>
        <v>0</v>
      </c>
    </row>
    <row r="34" spans="1:26" x14ac:dyDescent="0.25">
      <c r="A34" s="11">
        <f t="shared" si="1"/>
        <v>40.98</v>
      </c>
      <c r="B34" s="10" t="s">
        <v>14</v>
      </c>
      <c r="C34" s="10" t="s">
        <v>4</v>
      </c>
      <c r="D34" s="12">
        <v>50</v>
      </c>
      <c r="E34" s="11">
        <v>24.86</v>
      </c>
      <c r="F34" s="13">
        <v>25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4"/>
      <c r="X34" s="11"/>
      <c r="Y34" s="11"/>
      <c r="Z34" s="11">
        <f t="shared" si="0"/>
        <v>49.86</v>
      </c>
    </row>
    <row r="35" spans="1:26" x14ac:dyDescent="0.25">
      <c r="A35" s="11">
        <f t="shared" si="1"/>
        <v>0</v>
      </c>
      <c r="B35" s="10" t="s">
        <v>15</v>
      </c>
      <c r="C35" s="10" t="s">
        <v>4</v>
      </c>
      <c r="D35" s="12">
        <v>53.79</v>
      </c>
      <c r="E35" s="11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/>
      <c r="X35" s="11"/>
      <c r="Y35" s="11"/>
      <c r="Z35" s="11">
        <f t="shared" si="0"/>
        <v>0</v>
      </c>
    </row>
    <row r="36" spans="1:26" x14ac:dyDescent="0.25">
      <c r="A36" s="11">
        <f t="shared" si="1"/>
        <v>-5.6500000000000021</v>
      </c>
      <c r="B36" s="10" t="s">
        <v>16</v>
      </c>
      <c r="C36" s="10" t="s">
        <v>4</v>
      </c>
      <c r="D36" s="12">
        <v>51.8</v>
      </c>
      <c r="E36" s="11">
        <v>3.53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4"/>
      <c r="X36" s="11"/>
      <c r="Y36" s="11"/>
      <c r="Z36" s="11">
        <f t="shared" si="0"/>
        <v>3.53</v>
      </c>
    </row>
    <row r="37" spans="1:26" x14ac:dyDescent="0.25">
      <c r="A37" s="11">
        <f t="shared" si="1"/>
        <v>0</v>
      </c>
      <c r="B37" s="10" t="s">
        <v>17</v>
      </c>
      <c r="C37" s="10" t="s">
        <v>4</v>
      </c>
      <c r="D37" s="12">
        <v>63</v>
      </c>
      <c r="E37" s="11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4"/>
      <c r="X37" s="11"/>
      <c r="Y37" s="11"/>
      <c r="Z37" s="11">
        <f t="shared" si="0"/>
        <v>0</v>
      </c>
    </row>
    <row r="38" spans="1:26" x14ac:dyDescent="0.25">
      <c r="A38" s="11">
        <f t="shared" si="1"/>
        <v>-33.419999999999995</v>
      </c>
      <c r="B38" s="10" t="s">
        <v>17</v>
      </c>
      <c r="C38" s="10" t="s">
        <v>4</v>
      </c>
      <c r="D38" s="12">
        <v>56</v>
      </c>
      <c r="E38" s="11">
        <v>33.020000000000003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4"/>
      <c r="X38" s="11"/>
      <c r="Y38" s="11"/>
      <c r="Z38" s="11">
        <f t="shared" si="0"/>
        <v>33.020000000000003</v>
      </c>
    </row>
    <row r="39" spans="1:26" x14ac:dyDescent="0.25">
      <c r="A39" s="11">
        <f t="shared" si="1"/>
        <v>0</v>
      </c>
      <c r="B39" s="10" t="s">
        <v>17</v>
      </c>
      <c r="C39" s="10" t="s">
        <v>4</v>
      </c>
      <c r="D39" s="12">
        <v>55.77</v>
      </c>
      <c r="E39" s="11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4"/>
      <c r="X39" s="11"/>
      <c r="Y39" s="11"/>
      <c r="Z39" s="11">
        <f t="shared" si="0"/>
        <v>0</v>
      </c>
    </row>
    <row r="40" spans="1:26" x14ac:dyDescent="0.25">
      <c r="A40" s="11">
        <f t="shared" si="1"/>
        <v>0</v>
      </c>
      <c r="B40" s="10" t="s">
        <v>18</v>
      </c>
      <c r="C40" s="10" t="s">
        <v>4</v>
      </c>
      <c r="D40" s="12">
        <v>42.9</v>
      </c>
      <c r="E40" s="11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4"/>
      <c r="X40" s="11"/>
      <c r="Y40" s="11"/>
      <c r="Z40" s="11">
        <f t="shared" si="0"/>
        <v>0</v>
      </c>
    </row>
    <row r="41" spans="1:26" x14ac:dyDescent="0.25">
      <c r="A41" s="11">
        <f t="shared" si="1"/>
        <v>16.12</v>
      </c>
      <c r="B41" s="10" t="s">
        <v>18</v>
      </c>
      <c r="C41" s="10" t="s">
        <v>4</v>
      </c>
      <c r="D41" s="12">
        <v>46.41</v>
      </c>
      <c r="E41" s="11">
        <v>16.12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4"/>
      <c r="X41" s="11"/>
      <c r="Y41" s="11"/>
      <c r="Z41" s="11">
        <f t="shared" si="0"/>
        <v>16.12</v>
      </c>
    </row>
    <row r="42" spans="1:26" x14ac:dyDescent="0.25">
      <c r="A42" s="11">
        <f t="shared" si="1"/>
        <v>0</v>
      </c>
      <c r="B42" s="10" t="s">
        <v>19</v>
      </c>
      <c r="C42" s="10" t="s">
        <v>4</v>
      </c>
      <c r="D42" s="12">
        <v>20.83</v>
      </c>
      <c r="E42" s="11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4"/>
      <c r="X42" s="11"/>
      <c r="Y42" s="11"/>
      <c r="Z42" s="11">
        <f t="shared" si="0"/>
        <v>0</v>
      </c>
    </row>
    <row r="43" spans="1:26" x14ac:dyDescent="0.25">
      <c r="A43" s="11">
        <f t="shared" si="1"/>
        <v>0</v>
      </c>
      <c r="B43" s="10" t="s">
        <v>19</v>
      </c>
      <c r="C43" s="10" t="s">
        <v>4</v>
      </c>
      <c r="D43" s="12">
        <v>19.5</v>
      </c>
      <c r="E43" s="11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4"/>
      <c r="X43" s="11"/>
      <c r="Y43" s="11"/>
      <c r="Z43" s="11">
        <f t="shared" si="0"/>
        <v>0</v>
      </c>
    </row>
    <row r="44" spans="1:26" x14ac:dyDescent="0.25">
      <c r="A44" s="11">
        <f t="shared" si="1"/>
        <v>25.837000000000003</v>
      </c>
      <c r="B44" s="10" t="s">
        <v>20</v>
      </c>
      <c r="C44" s="10" t="s">
        <v>4</v>
      </c>
      <c r="D44" s="12">
        <v>20</v>
      </c>
      <c r="E44" s="11">
        <v>16.837</v>
      </c>
      <c r="F44" s="13"/>
      <c r="G44" s="13"/>
      <c r="H44" s="13"/>
      <c r="I44" s="13"/>
      <c r="J44" s="13">
        <v>20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4"/>
      <c r="X44" s="11"/>
      <c r="Y44" s="11"/>
      <c r="Z44" s="11">
        <f t="shared" si="0"/>
        <v>36.837000000000003</v>
      </c>
    </row>
    <row r="45" spans="1:26" x14ac:dyDescent="0.25">
      <c r="A45" s="11">
        <f t="shared" si="1"/>
        <v>19.5</v>
      </c>
      <c r="B45" s="10" t="s">
        <v>20</v>
      </c>
      <c r="C45" s="10" t="s">
        <v>4</v>
      </c>
      <c r="D45" s="12">
        <v>17.5</v>
      </c>
      <c r="E45" s="11">
        <v>19.5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4"/>
      <c r="X45" s="11"/>
      <c r="Y45" s="11"/>
      <c r="Z45" s="11">
        <f t="shared" si="0"/>
        <v>19.5</v>
      </c>
    </row>
    <row r="46" spans="1:26" x14ac:dyDescent="0.25">
      <c r="A46" s="11">
        <f t="shared" si="1"/>
        <v>0</v>
      </c>
      <c r="B46" s="10" t="s">
        <v>20</v>
      </c>
      <c r="C46" s="10" t="s">
        <v>4</v>
      </c>
      <c r="D46" s="12">
        <v>24.51</v>
      </c>
      <c r="E46" s="11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4"/>
      <c r="X46" s="11"/>
      <c r="Y46" s="11"/>
      <c r="Z46" s="11">
        <f t="shared" si="0"/>
        <v>0</v>
      </c>
    </row>
    <row r="47" spans="1:26" x14ac:dyDescent="0.25">
      <c r="A47" s="11">
        <f t="shared" si="1"/>
        <v>0</v>
      </c>
      <c r="B47" s="10" t="s">
        <v>19</v>
      </c>
      <c r="C47" s="10" t="s">
        <v>4</v>
      </c>
      <c r="D47" s="12">
        <v>22.02</v>
      </c>
      <c r="E47" s="11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4"/>
      <c r="X47" s="11"/>
      <c r="Y47" s="11"/>
      <c r="Z47" s="11">
        <f t="shared" si="0"/>
        <v>0</v>
      </c>
    </row>
    <row r="48" spans="1:26" x14ac:dyDescent="0.25">
      <c r="A48" s="11">
        <f t="shared" si="1"/>
        <v>0</v>
      </c>
      <c r="B48" s="10" t="s">
        <v>21</v>
      </c>
      <c r="C48" s="10" t="s">
        <v>4</v>
      </c>
      <c r="D48" s="12">
        <v>29.51</v>
      </c>
      <c r="E48" s="11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4"/>
      <c r="X48" s="11"/>
      <c r="Y48" s="11"/>
      <c r="Z48" s="11">
        <f t="shared" si="0"/>
        <v>0</v>
      </c>
    </row>
    <row r="49" spans="1:26" x14ac:dyDescent="0.25">
      <c r="A49" s="11">
        <f t="shared" si="1"/>
        <v>27.2</v>
      </c>
      <c r="B49" s="10" t="s">
        <v>21</v>
      </c>
      <c r="C49" s="10" t="s">
        <v>4</v>
      </c>
      <c r="D49" s="12">
        <v>28</v>
      </c>
      <c r="E49" s="11">
        <v>9.75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>
        <v>28</v>
      </c>
      <c r="U49" s="13"/>
      <c r="V49" s="13"/>
      <c r="W49" s="14"/>
      <c r="X49" s="11"/>
      <c r="Y49" s="11"/>
      <c r="Z49" s="11">
        <f t="shared" si="0"/>
        <v>37.75</v>
      </c>
    </row>
    <row r="50" spans="1:26" x14ac:dyDescent="0.25">
      <c r="A50" s="11">
        <f t="shared" si="1"/>
        <v>0</v>
      </c>
      <c r="B50" s="10" t="s">
        <v>21</v>
      </c>
      <c r="C50" s="10" t="s">
        <v>4</v>
      </c>
      <c r="D50" s="12">
        <v>16.97</v>
      </c>
      <c r="E50" s="11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4"/>
      <c r="X50" s="11"/>
      <c r="Y50" s="11"/>
      <c r="Z50" s="11">
        <f t="shared" si="0"/>
        <v>0</v>
      </c>
    </row>
    <row r="51" spans="1:26" x14ac:dyDescent="0.25">
      <c r="A51" s="11">
        <f t="shared" si="1"/>
        <v>0</v>
      </c>
      <c r="B51" s="10" t="s">
        <v>21</v>
      </c>
      <c r="C51" s="10" t="s">
        <v>4</v>
      </c>
      <c r="D51" s="12">
        <v>22.6</v>
      </c>
      <c r="E51" s="11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4"/>
      <c r="X51" s="11"/>
      <c r="Y51" s="11"/>
      <c r="Z51" s="11">
        <f t="shared" si="0"/>
        <v>0</v>
      </c>
    </row>
    <row r="52" spans="1:26" x14ac:dyDescent="0.25">
      <c r="A52" s="11">
        <f t="shared" si="1"/>
        <v>0</v>
      </c>
      <c r="B52" s="10" t="s">
        <v>22</v>
      </c>
      <c r="C52" s="10" t="s">
        <v>4</v>
      </c>
      <c r="D52" s="12">
        <v>21.34</v>
      </c>
      <c r="E52" s="11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4"/>
      <c r="X52" s="11"/>
      <c r="Y52" s="11"/>
      <c r="Z52" s="11">
        <f t="shared" si="0"/>
        <v>0</v>
      </c>
    </row>
    <row r="53" spans="1:26" x14ac:dyDescent="0.25">
      <c r="A53" s="11">
        <f t="shared" si="1"/>
        <v>2.4500000000000002</v>
      </c>
      <c r="B53" s="10" t="s">
        <v>22</v>
      </c>
      <c r="C53" s="10" t="s">
        <v>4</v>
      </c>
      <c r="D53" s="12">
        <v>19.5</v>
      </c>
      <c r="E53" s="11">
        <v>2.4500000000000002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4"/>
      <c r="X53" s="11"/>
      <c r="Y53" s="11"/>
      <c r="Z53" s="11">
        <f t="shared" si="0"/>
        <v>2.4500000000000002</v>
      </c>
    </row>
    <row r="54" spans="1:26" x14ac:dyDescent="0.25">
      <c r="A54" s="11">
        <f t="shared" si="1"/>
        <v>10</v>
      </c>
      <c r="B54" s="10" t="s">
        <v>22</v>
      </c>
      <c r="C54" s="10" t="s">
        <v>4</v>
      </c>
      <c r="D54" s="12">
        <v>20</v>
      </c>
      <c r="E54" s="11">
        <v>10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4"/>
      <c r="X54" s="11"/>
      <c r="Y54" s="11"/>
      <c r="Z54" s="11">
        <f t="shared" si="0"/>
        <v>10</v>
      </c>
    </row>
    <row r="55" spans="1:26" x14ac:dyDescent="0.25">
      <c r="A55" s="11">
        <f t="shared" si="1"/>
        <v>0</v>
      </c>
      <c r="B55" s="10" t="s">
        <v>22</v>
      </c>
      <c r="C55" s="10" t="s">
        <v>4</v>
      </c>
      <c r="D55" s="12">
        <v>20.96</v>
      </c>
      <c r="E55" s="11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4"/>
      <c r="X55" s="11"/>
      <c r="Y55" s="11"/>
      <c r="Z55" s="11">
        <f t="shared" si="0"/>
        <v>0</v>
      </c>
    </row>
    <row r="56" spans="1:26" x14ac:dyDescent="0.25">
      <c r="A56" s="11">
        <f t="shared" si="1"/>
        <v>0</v>
      </c>
      <c r="B56" s="10" t="s">
        <v>23</v>
      </c>
      <c r="C56" s="10" t="s">
        <v>4</v>
      </c>
      <c r="D56" s="12">
        <v>20</v>
      </c>
      <c r="E56" s="11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4"/>
      <c r="X56" s="11"/>
      <c r="Y56" s="11"/>
      <c r="Z56" s="11">
        <f t="shared" si="0"/>
        <v>0</v>
      </c>
    </row>
    <row r="57" spans="1:26" x14ac:dyDescent="0.25">
      <c r="A57" s="11">
        <f t="shared" si="1"/>
        <v>0</v>
      </c>
      <c r="B57" s="10" t="s">
        <v>24</v>
      </c>
      <c r="C57" s="10" t="s">
        <v>4</v>
      </c>
      <c r="D57" s="12">
        <v>44.29</v>
      </c>
      <c r="E57" s="11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4"/>
      <c r="X57" s="11"/>
      <c r="Y57" s="11"/>
      <c r="Z57" s="11">
        <f t="shared" si="0"/>
        <v>0</v>
      </c>
    </row>
    <row r="58" spans="1:26" x14ac:dyDescent="0.25">
      <c r="A58" s="11">
        <f t="shared" si="1"/>
        <v>0</v>
      </c>
      <c r="B58" s="10" t="s">
        <v>25</v>
      </c>
      <c r="C58" s="10" t="s">
        <v>4</v>
      </c>
      <c r="D58" s="12">
        <v>172.86</v>
      </c>
      <c r="E58" s="11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4"/>
      <c r="X58" s="11"/>
      <c r="Y58" s="11"/>
      <c r="Z58" s="11">
        <f t="shared" si="0"/>
        <v>0</v>
      </c>
    </row>
    <row r="59" spans="1:26" x14ac:dyDescent="0.25">
      <c r="A59" s="11">
        <f t="shared" si="1"/>
        <v>6.7</v>
      </c>
      <c r="B59" s="10" t="s">
        <v>25</v>
      </c>
      <c r="C59" s="10" t="s">
        <v>4</v>
      </c>
      <c r="D59" s="12">
        <v>102.86</v>
      </c>
      <c r="E59" s="11"/>
      <c r="F59" s="13"/>
      <c r="G59" s="13"/>
      <c r="H59" s="13"/>
      <c r="I59" s="13"/>
      <c r="J59" s="13">
        <v>8.4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4"/>
      <c r="X59" s="11"/>
      <c r="Y59" s="11"/>
      <c r="Z59" s="11">
        <f t="shared" si="0"/>
        <v>8.4</v>
      </c>
    </row>
    <row r="60" spans="1:26" x14ac:dyDescent="0.25">
      <c r="A60" s="11">
        <f t="shared" si="1"/>
        <v>0</v>
      </c>
      <c r="B60" s="10" t="s">
        <v>26</v>
      </c>
      <c r="C60" s="10" t="s">
        <v>4</v>
      </c>
      <c r="D60" s="12">
        <v>40.99</v>
      </c>
      <c r="E60" s="11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4"/>
      <c r="X60" s="11"/>
      <c r="Y60" s="11"/>
      <c r="Z60" s="11">
        <f t="shared" si="0"/>
        <v>0</v>
      </c>
    </row>
    <row r="61" spans="1:26" x14ac:dyDescent="0.25">
      <c r="A61" s="11">
        <f t="shared" si="1"/>
        <v>-13.294000000000002</v>
      </c>
      <c r="B61" s="10" t="s">
        <v>27</v>
      </c>
      <c r="C61" s="10" t="s">
        <v>4</v>
      </c>
      <c r="D61" s="12">
        <v>27</v>
      </c>
      <c r="E61" s="11">
        <v>5.266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>
        <v>10</v>
      </c>
      <c r="U61" s="13"/>
      <c r="V61" s="13"/>
      <c r="W61" s="14"/>
      <c r="X61" s="11"/>
      <c r="Y61" s="11"/>
      <c r="Z61" s="11">
        <f t="shared" si="0"/>
        <v>15.266</v>
      </c>
    </row>
    <row r="62" spans="1:26" x14ac:dyDescent="0.25">
      <c r="A62" s="11">
        <f t="shared" si="1"/>
        <v>0</v>
      </c>
      <c r="B62" s="10" t="s">
        <v>27</v>
      </c>
      <c r="C62" s="10" t="s">
        <v>4</v>
      </c>
      <c r="D62" s="12">
        <v>29.05</v>
      </c>
      <c r="E62" s="11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4"/>
      <c r="X62" s="11"/>
      <c r="Y62" s="11"/>
      <c r="Z62" s="11">
        <f t="shared" si="0"/>
        <v>0</v>
      </c>
    </row>
    <row r="63" spans="1:26" x14ac:dyDescent="0.25">
      <c r="A63" s="11">
        <f t="shared" si="1"/>
        <v>0</v>
      </c>
      <c r="B63" s="10" t="s">
        <v>28</v>
      </c>
      <c r="C63" s="10" t="s">
        <v>4</v>
      </c>
      <c r="D63" s="12">
        <v>31.59</v>
      </c>
      <c r="E63" s="11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4"/>
      <c r="X63" s="11"/>
      <c r="Y63" s="11"/>
      <c r="Z63" s="11">
        <f t="shared" si="0"/>
        <v>0</v>
      </c>
    </row>
    <row r="64" spans="1:26" x14ac:dyDescent="0.25">
      <c r="A64" s="11">
        <f t="shared" si="1"/>
        <v>0</v>
      </c>
      <c r="B64" s="10" t="s">
        <v>28</v>
      </c>
      <c r="C64" s="10" t="s">
        <v>4</v>
      </c>
      <c r="D64" s="12">
        <v>32.39</v>
      </c>
      <c r="E64" s="11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4"/>
      <c r="X64" s="11"/>
      <c r="Y64" s="11"/>
      <c r="Z64" s="11">
        <f t="shared" si="0"/>
        <v>0</v>
      </c>
    </row>
    <row r="65" spans="1:26" x14ac:dyDescent="0.25">
      <c r="A65" s="11">
        <f t="shared" si="1"/>
        <v>-4.9799999999999995</v>
      </c>
      <c r="B65" s="10" t="s">
        <v>28</v>
      </c>
      <c r="C65" s="10" t="s">
        <v>4</v>
      </c>
      <c r="D65" s="12">
        <v>33.75</v>
      </c>
      <c r="E65" s="11">
        <v>7.61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4"/>
      <c r="X65" s="11"/>
      <c r="Y65" s="11"/>
      <c r="Z65" s="11">
        <f t="shared" si="0"/>
        <v>7.61</v>
      </c>
    </row>
    <row r="66" spans="1:26" x14ac:dyDescent="0.25">
      <c r="A66" s="11">
        <f t="shared" si="1"/>
        <v>0</v>
      </c>
      <c r="B66" s="10" t="s">
        <v>29</v>
      </c>
      <c r="C66" s="10" t="s">
        <v>4</v>
      </c>
      <c r="D66" s="12">
        <v>28.87</v>
      </c>
      <c r="E66" s="11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4"/>
      <c r="X66" s="11"/>
      <c r="Y66" s="11"/>
      <c r="Z66" s="11">
        <f t="shared" si="0"/>
        <v>0</v>
      </c>
    </row>
    <row r="67" spans="1:26" x14ac:dyDescent="0.25">
      <c r="A67" s="11">
        <f t="shared" si="1"/>
        <v>0</v>
      </c>
      <c r="B67" s="10" t="s">
        <v>30</v>
      </c>
      <c r="C67" s="10" t="s">
        <v>4</v>
      </c>
      <c r="D67" s="12">
        <v>54.2</v>
      </c>
      <c r="E67" s="11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4"/>
      <c r="X67" s="11"/>
      <c r="Y67" s="11"/>
      <c r="Z67" s="11">
        <f t="shared" si="0"/>
        <v>0</v>
      </c>
    </row>
    <row r="68" spans="1:26" x14ac:dyDescent="0.25">
      <c r="A68" s="11">
        <f t="shared" si="1"/>
        <v>99.601999999999975</v>
      </c>
      <c r="B68" s="10" t="s">
        <v>29</v>
      </c>
      <c r="C68" s="10" t="s">
        <v>4</v>
      </c>
      <c r="D68" s="12">
        <v>34</v>
      </c>
      <c r="E68" s="11">
        <v>28.052</v>
      </c>
      <c r="F68" s="13">
        <v>50</v>
      </c>
      <c r="G68" s="13"/>
      <c r="H68" s="13"/>
      <c r="I68" s="13"/>
      <c r="J68" s="13">
        <v>75</v>
      </c>
      <c r="K68" s="13"/>
      <c r="L68" s="13"/>
      <c r="M68" s="13"/>
      <c r="N68" s="13"/>
      <c r="O68" s="13">
        <v>50</v>
      </c>
      <c r="P68" s="13"/>
      <c r="Q68" s="13"/>
      <c r="R68" s="13"/>
      <c r="S68" s="13"/>
      <c r="T68" s="13">
        <v>50</v>
      </c>
      <c r="U68" s="13"/>
      <c r="V68" s="13"/>
      <c r="W68" s="14"/>
      <c r="X68" s="11"/>
      <c r="Y68" s="11"/>
      <c r="Z68" s="11">
        <f t="shared" si="0"/>
        <v>253.05199999999999</v>
      </c>
    </row>
    <row r="69" spans="1:26" x14ac:dyDescent="0.25">
      <c r="A69" s="11">
        <f t="shared" si="1"/>
        <v>0</v>
      </c>
      <c r="B69" s="10" t="s">
        <v>31</v>
      </c>
      <c r="C69" s="10" t="s">
        <v>4</v>
      </c>
      <c r="D69" s="12">
        <v>33.28</v>
      </c>
      <c r="E69" s="11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4"/>
      <c r="X69" s="11"/>
      <c r="Y69" s="11"/>
      <c r="Z69" s="11">
        <f t="shared" si="0"/>
        <v>0</v>
      </c>
    </row>
    <row r="70" spans="1:26" x14ac:dyDescent="0.25">
      <c r="A70" s="11">
        <f t="shared" si="1"/>
        <v>0</v>
      </c>
      <c r="B70" s="10" t="s">
        <v>32</v>
      </c>
      <c r="C70" s="10" t="s">
        <v>4</v>
      </c>
      <c r="D70" s="12">
        <v>80</v>
      </c>
      <c r="E70" s="11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4"/>
      <c r="X70" s="11"/>
      <c r="Y70" s="11"/>
      <c r="Z70" s="11">
        <f t="shared" si="0"/>
        <v>0</v>
      </c>
    </row>
    <row r="71" spans="1:26" x14ac:dyDescent="0.25">
      <c r="A71" s="11">
        <f t="shared" si="1"/>
        <v>0</v>
      </c>
      <c r="B71" s="10" t="s">
        <v>33</v>
      </c>
      <c r="C71" s="10" t="s">
        <v>4</v>
      </c>
      <c r="D71" s="12">
        <v>53.56</v>
      </c>
      <c r="E71" s="11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4"/>
      <c r="X71" s="11"/>
      <c r="Y71" s="11"/>
      <c r="Z71" s="11">
        <f t="shared" si="0"/>
        <v>0</v>
      </c>
    </row>
    <row r="72" spans="1:26" x14ac:dyDescent="0.25">
      <c r="A72" s="11">
        <f t="shared" si="1"/>
        <v>0</v>
      </c>
      <c r="B72" s="10" t="s">
        <v>34</v>
      </c>
      <c r="C72" s="10" t="s">
        <v>4</v>
      </c>
      <c r="D72" s="12">
        <v>403.7</v>
      </c>
      <c r="E72" s="11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4"/>
      <c r="X72" s="11"/>
      <c r="Y72" s="11"/>
      <c r="Z72" s="11">
        <f t="shared" si="0"/>
        <v>0</v>
      </c>
    </row>
    <row r="73" spans="1:26" x14ac:dyDescent="0.25">
      <c r="A73" s="11">
        <f t="shared" si="1"/>
        <v>0</v>
      </c>
      <c r="B73" s="10" t="s">
        <v>34</v>
      </c>
      <c r="C73" s="10" t="s">
        <v>4</v>
      </c>
      <c r="D73" s="12">
        <v>264.5</v>
      </c>
      <c r="E73" s="11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4"/>
      <c r="X73" s="11"/>
      <c r="Y73" s="11"/>
      <c r="Z73" s="11">
        <f t="shared" si="0"/>
        <v>0</v>
      </c>
    </row>
    <row r="74" spans="1:26" x14ac:dyDescent="0.25">
      <c r="A74" s="11">
        <f t="shared" si="1"/>
        <v>5.5899999999999928</v>
      </c>
      <c r="B74" s="16" t="s">
        <v>34</v>
      </c>
      <c r="C74" s="16" t="s">
        <v>4</v>
      </c>
      <c r="D74" s="15">
        <v>400</v>
      </c>
      <c r="E74" s="11">
        <v>1.54</v>
      </c>
      <c r="F74" s="13"/>
      <c r="G74" s="13"/>
      <c r="H74" s="13"/>
      <c r="I74" s="13"/>
      <c r="J74" s="13">
        <v>5.6</v>
      </c>
      <c r="K74" s="13"/>
      <c r="L74" s="13"/>
      <c r="M74" s="13"/>
      <c r="N74" s="13"/>
      <c r="O74" s="13">
        <v>5.6</v>
      </c>
      <c r="P74" s="13"/>
      <c r="Q74" s="13"/>
      <c r="R74" s="13"/>
      <c r="S74" s="13"/>
      <c r="T74" s="13">
        <v>5.6</v>
      </c>
      <c r="U74" s="13"/>
      <c r="V74" s="13"/>
      <c r="W74" s="14"/>
      <c r="X74" s="11"/>
      <c r="Y74" s="11"/>
      <c r="Z74" s="11">
        <f t="shared" si="0"/>
        <v>18.339999999999996</v>
      </c>
    </row>
    <row r="75" spans="1:26" x14ac:dyDescent="0.25">
      <c r="A75" s="11">
        <f t="shared" si="1"/>
        <v>0</v>
      </c>
      <c r="B75" s="10" t="s">
        <v>34</v>
      </c>
      <c r="C75" s="10" t="s">
        <v>4</v>
      </c>
      <c r="D75" s="12">
        <v>372.8</v>
      </c>
      <c r="E75" s="11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4"/>
      <c r="X75" s="11"/>
      <c r="Y75" s="11"/>
      <c r="Z75" s="11">
        <f t="shared" si="0"/>
        <v>0</v>
      </c>
    </row>
    <row r="76" spans="1:26" x14ac:dyDescent="0.25">
      <c r="A76" s="11">
        <f t="shared" si="1"/>
        <v>0</v>
      </c>
      <c r="B76" s="10" t="s">
        <v>35</v>
      </c>
      <c r="C76" s="10" t="s">
        <v>4</v>
      </c>
      <c r="D76" s="12">
        <v>200</v>
      </c>
      <c r="E76" s="11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4"/>
      <c r="X76" s="11"/>
      <c r="Y76" s="11"/>
      <c r="Z76" s="11">
        <f t="shared" si="0"/>
        <v>0</v>
      </c>
    </row>
    <row r="77" spans="1:26" x14ac:dyDescent="0.25">
      <c r="A77" s="11">
        <f t="shared" si="1"/>
        <v>13.2</v>
      </c>
      <c r="B77" s="10" t="s">
        <v>36</v>
      </c>
      <c r="C77" s="10" t="s">
        <v>4</v>
      </c>
      <c r="D77" s="12">
        <v>145.46</v>
      </c>
      <c r="E77" s="11">
        <v>13.2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4"/>
      <c r="X77" s="11"/>
      <c r="Y77" s="11"/>
      <c r="Z77" s="11">
        <f t="shared" ref="Z77:Z140" si="2">SUM(E77:Y77)</f>
        <v>13.2</v>
      </c>
    </row>
    <row r="78" spans="1:26" x14ac:dyDescent="0.25">
      <c r="A78" s="11">
        <f t="shared" ref="A78:A141" si="3">Z78-Z351</f>
        <v>0</v>
      </c>
      <c r="B78" s="10" t="s">
        <v>37</v>
      </c>
      <c r="C78" s="10" t="s">
        <v>4</v>
      </c>
      <c r="D78" s="12">
        <v>720</v>
      </c>
      <c r="E78" s="11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4"/>
      <c r="X78" s="11"/>
      <c r="Y78" s="11"/>
      <c r="Z78" s="11">
        <f t="shared" si="2"/>
        <v>0</v>
      </c>
    </row>
    <row r="79" spans="1:26" x14ac:dyDescent="0.25">
      <c r="A79" s="11">
        <f t="shared" si="3"/>
        <v>1.6</v>
      </c>
      <c r="B79" s="10" t="s">
        <v>38</v>
      </c>
      <c r="C79" s="10" t="s">
        <v>4</v>
      </c>
      <c r="D79" s="12">
        <v>670</v>
      </c>
      <c r="E79" s="11">
        <v>2</v>
      </c>
      <c r="F79" s="13"/>
      <c r="G79" s="13"/>
      <c r="H79" s="13"/>
      <c r="I79" s="13"/>
      <c r="J79" s="13"/>
      <c r="K79" s="13"/>
      <c r="L79" s="13"/>
      <c r="M79" s="13"/>
      <c r="N79" s="13"/>
      <c r="O79" s="13">
        <v>2</v>
      </c>
      <c r="P79" s="13"/>
      <c r="Q79" s="13"/>
      <c r="R79" s="13"/>
      <c r="S79" s="13"/>
      <c r="T79" s="13"/>
      <c r="U79" s="13"/>
      <c r="V79" s="13"/>
      <c r="W79" s="14"/>
      <c r="X79" s="11"/>
      <c r="Y79" s="11"/>
      <c r="Z79" s="11">
        <f t="shared" si="2"/>
        <v>4</v>
      </c>
    </row>
    <row r="80" spans="1:26" x14ac:dyDescent="0.25">
      <c r="A80" s="11">
        <f t="shared" si="3"/>
        <v>0.69999999999999973</v>
      </c>
      <c r="B80" s="10" t="s">
        <v>39</v>
      </c>
      <c r="C80" s="10" t="s">
        <v>4</v>
      </c>
      <c r="D80" s="12">
        <v>430</v>
      </c>
      <c r="E80" s="11">
        <v>0.7</v>
      </c>
      <c r="F80" s="13"/>
      <c r="G80" s="13"/>
      <c r="H80" s="13"/>
      <c r="I80" s="13"/>
      <c r="J80" s="13"/>
      <c r="K80" s="13"/>
      <c r="L80" s="13"/>
      <c r="M80" s="13"/>
      <c r="N80" s="13"/>
      <c r="O80" s="13">
        <v>2.4</v>
      </c>
      <c r="P80" s="13"/>
      <c r="Q80" s="13"/>
      <c r="R80" s="13"/>
      <c r="S80" s="13"/>
      <c r="T80" s="13"/>
      <c r="U80" s="13"/>
      <c r="V80" s="13"/>
      <c r="W80" s="14"/>
      <c r="X80" s="11"/>
      <c r="Y80" s="11"/>
      <c r="Z80" s="11">
        <f t="shared" si="2"/>
        <v>3.0999999999999996</v>
      </c>
    </row>
    <row r="81" spans="1:26" x14ac:dyDescent="0.25">
      <c r="A81" s="11">
        <f t="shared" si="3"/>
        <v>0</v>
      </c>
      <c r="B81" s="10" t="s">
        <v>40</v>
      </c>
      <c r="C81" s="10" t="s">
        <v>4</v>
      </c>
      <c r="D81" s="12">
        <v>134</v>
      </c>
      <c r="E81" s="11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4"/>
      <c r="X81" s="11"/>
      <c r="Y81" s="11"/>
      <c r="Z81" s="11">
        <f t="shared" si="2"/>
        <v>0</v>
      </c>
    </row>
    <row r="82" spans="1:26" x14ac:dyDescent="0.25">
      <c r="A82" s="11">
        <f t="shared" si="3"/>
        <v>0</v>
      </c>
      <c r="B82" s="10" t="s">
        <v>41</v>
      </c>
      <c r="C82" s="10" t="s">
        <v>4</v>
      </c>
      <c r="D82" s="12">
        <v>142</v>
      </c>
      <c r="E82" s="11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4"/>
      <c r="X82" s="11"/>
      <c r="Y82" s="11"/>
      <c r="Z82" s="11">
        <f t="shared" si="2"/>
        <v>0</v>
      </c>
    </row>
    <row r="83" spans="1:26" x14ac:dyDescent="0.25">
      <c r="A83" s="11">
        <f t="shared" si="3"/>
        <v>0</v>
      </c>
      <c r="B83" s="10" t="s">
        <v>40</v>
      </c>
      <c r="C83" s="10" t="s">
        <v>4</v>
      </c>
      <c r="D83" s="15">
        <v>144.9</v>
      </c>
      <c r="E83" s="11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4"/>
      <c r="X83" s="11"/>
      <c r="Y83" s="11"/>
      <c r="Z83" s="11">
        <f t="shared" si="2"/>
        <v>0</v>
      </c>
    </row>
    <row r="84" spans="1:26" x14ac:dyDescent="0.25">
      <c r="A84" s="11">
        <f t="shared" si="3"/>
        <v>0</v>
      </c>
      <c r="B84" s="10" t="s">
        <v>40</v>
      </c>
      <c r="C84" s="10" t="s">
        <v>4</v>
      </c>
      <c r="D84" s="12">
        <v>220</v>
      </c>
      <c r="E84" s="11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4"/>
      <c r="X84" s="11"/>
      <c r="Y84" s="11"/>
      <c r="Z84" s="11">
        <f t="shared" si="2"/>
        <v>0</v>
      </c>
    </row>
    <row r="85" spans="1:26" x14ac:dyDescent="0.25">
      <c r="A85" s="11">
        <f t="shared" si="3"/>
        <v>-46.819999999999993</v>
      </c>
      <c r="B85" s="10" t="s">
        <v>42</v>
      </c>
      <c r="C85" s="10" t="s">
        <v>4</v>
      </c>
      <c r="D85" s="12">
        <v>240</v>
      </c>
      <c r="E85" s="11">
        <v>-33.869999999999997</v>
      </c>
      <c r="F85" s="13"/>
      <c r="G85" s="13"/>
      <c r="H85" s="13"/>
      <c r="I85" s="13"/>
      <c r="J85" s="13">
        <v>60</v>
      </c>
      <c r="K85" s="13"/>
      <c r="L85" s="13"/>
      <c r="M85" s="13"/>
      <c r="N85" s="13"/>
      <c r="O85" s="13"/>
      <c r="P85" s="13"/>
      <c r="Q85" s="13"/>
      <c r="R85" s="13"/>
      <c r="S85" s="13"/>
      <c r="T85" s="13">
        <v>50</v>
      </c>
      <c r="U85" s="13"/>
      <c r="V85" s="13"/>
      <c r="W85" s="14"/>
      <c r="X85" s="11"/>
      <c r="Y85" s="11"/>
      <c r="Z85" s="11">
        <f t="shared" si="2"/>
        <v>76.13</v>
      </c>
    </row>
    <row r="86" spans="1:26" x14ac:dyDescent="0.25">
      <c r="A86" s="11">
        <f t="shared" si="3"/>
        <v>0</v>
      </c>
      <c r="B86" s="16" t="s">
        <v>43</v>
      </c>
      <c r="C86" s="16" t="s">
        <v>4</v>
      </c>
      <c r="D86" s="15">
        <v>290</v>
      </c>
      <c r="E86" s="11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4"/>
      <c r="X86" s="11"/>
      <c r="Y86" s="11"/>
      <c r="Z86" s="11">
        <f t="shared" si="2"/>
        <v>0</v>
      </c>
    </row>
    <row r="87" spans="1:26" x14ac:dyDescent="0.25">
      <c r="A87" s="11">
        <f t="shared" si="3"/>
        <v>0</v>
      </c>
      <c r="B87" s="10" t="s">
        <v>44</v>
      </c>
      <c r="C87" s="10" t="s">
        <v>4</v>
      </c>
      <c r="D87" s="12">
        <v>340</v>
      </c>
      <c r="E87" s="11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4"/>
      <c r="X87" s="11"/>
      <c r="Y87" s="11"/>
      <c r="Z87" s="11">
        <f t="shared" si="2"/>
        <v>0</v>
      </c>
    </row>
    <row r="88" spans="1:26" x14ac:dyDescent="0.25">
      <c r="A88" s="11">
        <f t="shared" si="3"/>
        <v>0</v>
      </c>
      <c r="B88" s="10" t="s">
        <v>45</v>
      </c>
      <c r="C88" s="10" t="s">
        <v>46</v>
      </c>
      <c r="D88" s="12">
        <v>86.44</v>
      </c>
      <c r="E88" s="11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4"/>
      <c r="X88" s="11"/>
      <c r="Y88" s="11"/>
      <c r="Z88" s="11">
        <f t="shared" si="2"/>
        <v>0</v>
      </c>
    </row>
    <row r="89" spans="1:26" x14ac:dyDescent="0.25">
      <c r="A89" s="11">
        <f t="shared" si="3"/>
        <v>0</v>
      </c>
      <c r="B89" s="10" t="s">
        <v>47</v>
      </c>
      <c r="C89" s="10" t="s">
        <v>46</v>
      </c>
      <c r="D89" s="12">
        <v>85.8</v>
      </c>
      <c r="E89" s="11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4"/>
      <c r="X89" s="11"/>
      <c r="Y89" s="11"/>
      <c r="Z89" s="11">
        <f t="shared" si="2"/>
        <v>0</v>
      </c>
    </row>
    <row r="90" spans="1:26" x14ac:dyDescent="0.25">
      <c r="A90" s="11">
        <f t="shared" si="3"/>
        <v>0</v>
      </c>
      <c r="B90" s="10" t="s">
        <v>48</v>
      </c>
      <c r="C90" s="10" t="s">
        <v>46</v>
      </c>
      <c r="D90" s="12">
        <v>84.74</v>
      </c>
      <c r="E90" s="11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4"/>
      <c r="X90" s="11"/>
      <c r="Y90" s="11"/>
      <c r="Z90" s="11">
        <f t="shared" si="2"/>
        <v>0</v>
      </c>
    </row>
    <row r="91" spans="1:26" x14ac:dyDescent="0.25">
      <c r="A91" s="11">
        <f t="shared" si="3"/>
        <v>6.740000000000002</v>
      </c>
      <c r="B91" s="10" t="s">
        <v>49</v>
      </c>
      <c r="C91" s="10" t="s">
        <v>46</v>
      </c>
      <c r="D91" s="12">
        <v>85.56</v>
      </c>
      <c r="E91" s="11">
        <v>14.06</v>
      </c>
      <c r="F91" s="13">
        <v>21.6</v>
      </c>
      <c r="G91" s="13"/>
      <c r="H91" s="13"/>
      <c r="I91" s="13"/>
      <c r="J91" s="13">
        <v>32.4</v>
      </c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4"/>
      <c r="X91" s="11"/>
      <c r="Y91" s="11"/>
      <c r="Z91" s="11">
        <f t="shared" si="2"/>
        <v>68.06</v>
      </c>
    </row>
    <row r="92" spans="1:26" x14ac:dyDescent="0.25">
      <c r="A92" s="11">
        <f t="shared" si="3"/>
        <v>0</v>
      </c>
      <c r="B92" s="10" t="s">
        <v>50</v>
      </c>
      <c r="C92" s="10" t="s">
        <v>46</v>
      </c>
      <c r="D92" s="12">
        <v>72</v>
      </c>
      <c r="E92" s="11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4"/>
      <c r="X92" s="11"/>
      <c r="Y92" s="11"/>
      <c r="Z92" s="11">
        <f t="shared" si="2"/>
        <v>0</v>
      </c>
    </row>
    <row r="93" spans="1:26" x14ac:dyDescent="0.25">
      <c r="A93" s="11">
        <f t="shared" si="3"/>
        <v>0</v>
      </c>
      <c r="B93" s="10" t="s">
        <v>49</v>
      </c>
      <c r="C93" s="10" t="s">
        <v>46</v>
      </c>
      <c r="D93" s="12">
        <v>84.74</v>
      </c>
      <c r="E93" s="11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4"/>
      <c r="X93" s="11"/>
      <c r="Y93" s="11"/>
      <c r="Z93" s="11">
        <f t="shared" si="2"/>
        <v>0</v>
      </c>
    </row>
    <row r="94" spans="1:26" x14ac:dyDescent="0.25">
      <c r="A94" s="11">
        <f t="shared" si="3"/>
        <v>0</v>
      </c>
      <c r="B94" s="10" t="s">
        <v>51</v>
      </c>
      <c r="C94" s="10" t="s">
        <v>46</v>
      </c>
      <c r="D94" s="12">
        <v>53</v>
      </c>
      <c r="E94" s="11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4"/>
      <c r="X94" s="11"/>
      <c r="Y94" s="11"/>
      <c r="Z94" s="11">
        <f t="shared" si="2"/>
        <v>0</v>
      </c>
    </row>
    <row r="95" spans="1:26" x14ac:dyDescent="0.25">
      <c r="A95" s="11">
        <f t="shared" si="3"/>
        <v>0</v>
      </c>
      <c r="B95" s="10" t="s">
        <v>52</v>
      </c>
      <c r="C95" s="10" t="s">
        <v>4</v>
      </c>
      <c r="D95" s="12">
        <v>148.05000000000001</v>
      </c>
      <c r="E95" s="11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4"/>
      <c r="X95" s="11"/>
      <c r="Y95" s="11"/>
      <c r="Z95" s="11">
        <f t="shared" si="2"/>
        <v>0</v>
      </c>
    </row>
    <row r="96" spans="1:26" x14ac:dyDescent="0.25">
      <c r="A96" s="11">
        <f t="shared" si="3"/>
        <v>0</v>
      </c>
      <c r="B96" s="10" t="s">
        <v>53</v>
      </c>
      <c r="C96" s="10" t="s">
        <v>46</v>
      </c>
      <c r="D96" s="12">
        <v>45</v>
      </c>
      <c r="E96" s="11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4"/>
      <c r="X96" s="11"/>
      <c r="Y96" s="11"/>
      <c r="Z96" s="11">
        <f t="shared" si="2"/>
        <v>0</v>
      </c>
    </row>
    <row r="97" spans="1:26" x14ac:dyDescent="0.25">
      <c r="A97" s="11">
        <f t="shared" si="3"/>
        <v>0</v>
      </c>
      <c r="B97" s="10" t="s">
        <v>54</v>
      </c>
      <c r="C97" s="10" t="s">
        <v>46</v>
      </c>
      <c r="D97" s="12">
        <v>62</v>
      </c>
      <c r="E97" s="11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4"/>
      <c r="X97" s="11"/>
      <c r="Y97" s="11"/>
      <c r="Z97" s="11">
        <f t="shared" si="2"/>
        <v>0</v>
      </c>
    </row>
    <row r="98" spans="1:26" x14ac:dyDescent="0.25">
      <c r="A98" s="11">
        <f t="shared" si="3"/>
        <v>0</v>
      </c>
      <c r="B98" s="10" t="s">
        <v>54</v>
      </c>
      <c r="C98" s="10" t="s">
        <v>46</v>
      </c>
      <c r="D98" s="12">
        <v>55.32</v>
      </c>
      <c r="E98" s="11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4"/>
      <c r="X98" s="11"/>
      <c r="Y98" s="11"/>
      <c r="Z98" s="11">
        <f t="shared" si="2"/>
        <v>0</v>
      </c>
    </row>
    <row r="99" spans="1:26" x14ac:dyDescent="0.25">
      <c r="A99" s="11">
        <f t="shared" si="3"/>
        <v>-54.493000000000023</v>
      </c>
      <c r="B99" s="10" t="s">
        <v>55</v>
      </c>
      <c r="C99" s="10" t="s">
        <v>46</v>
      </c>
      <c r="D99" s="12">
        <v>60</v>
      </c>
      <c r="E99" s="11">
        <v>54.237000000000002</v>
      </c>
      <c r="F99" s="13">
        <v>72</v>
      </c>
      <c r="G99" s="13"/>
      <c r="H99" s="13"/>
      <c r="I99" s="13"/>
      <c r="J99" s="13">
        <v>72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4"/>
      <c r="X99" s="11"/>
      <c r="Y99" s="11"/>
      <c r="Z99" s="11">
        <f t="shared" si="2"/>
        <v>198.23699999999999</v>
      </c>
    </row>
    <row r="100" spans="1:26" x14ac:dyDescent="0.25">
      <c r="A100" s="11">
        <f t="shared" si="3"/>
        <v>0</v>
      </c>
      <c r="B100" s="10" t="s">
        <v>55</v>
      </c>
      <c r="C100" s="10" t="s">
        <v>46</v>
      </c>
      <c r="D100" s="12">
        <v>59.9</v>
      </c>
      <c r="E100" s="11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4"/>
      <c r="X100" s="11"/>
      <c r="Y100" s="11"/>
      <c r="Z100" s="11">
        <f t="shared" si="2"/>
        <v>0</v>
      </c>
    </row>
    <row r="101" spans="1:26" x14ac:dyDescent="0.25">
      <c r="A101" s="11">
        <f t="shared" si="3"/>
        <v>0</v>
      </c>
      <c r="B101" s="10" t="s">
        <v>55</v>
      </c>
      <c r="C101" s="10" t="s">
        <v>46</v>
      </c>
      <c r="D101" s="12">
        <v>58.3</v>
      </c>
      <c r="E101" s="11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4"/>
      <c r="X101" s="11"/>
      <c r="Y101" s="11"/>
      <c r="Z101" s="11">
        <f t="shared" si="2"/>
        <v>0</v>
      </c>
    </row>
    <row r="102" spans="1:26" x14ac:dyDescent="0.25">
      <c r="A102" s="11">
        <f t="shared" si="3"/>
        <v>0</v>
      </c>
      <c r="B102" s="10" t="s">
        <v>56</v>
      </c>
      <c r="C102" s="10" t="s">
        <v>4</v>
      </c>
      <c r="D102" s="12">
        <v>188.35</v>
      </c>
      <c r="E102" s="11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4"/>
      <c r="X102" s="11"/>
      <c r="Y102" s="11"/>
      <c r="Z102" s="11">
        <f t="shared" si="2"/>
        <v>0</v>
      </c>
    </row>
    <row r="103" spans="1:26" x14ac:dyDescent="0.25">
      <c r="A103" s="11">
        <f t="shared" si="3"/>
        <v>0.74</v>
      </c>
      <c r="B103" s="10" t="s">
        <v>56</v>
      </c>
      <c r="C103" s="10" t="s">
        <v>4</v>
      </c>
      <c r="D103" s="12">
        <v>202.65</v>
      </c>
      <c r="E103" s="11">
        <v>0.74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4"/>
      <c r="X103" s="11"/>
      <c r="Y103" s="11"/>
      <c r="Z103" s="11">
        <f t="shared" si="2"/>
        <v>0.74</v>
      </c>
    </row>
    <row r="104" spans="1:26" x14ac:dyDescent="0.25">
      <c r="A104" s="11">
        <f>Z104-Z377</f>
        <v>3.3900000000000006</v>
      </c>
      <c r="B104" s="10" t="s">
        <v>56</v>
      </c>
      <c r="C104" s="10" t="s">
        <v>4</v>
      </c>
      <c r="D104" s="12">
        <v>188.24</v>
      </c>
      <c r="E104" s="11">
        <v>5.96</v>
      </c>
      <c r="F104" s="13">
        <v>8.16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4"/>
      <c r="X104" s="11"/>
      <c r="Y104" s="11"/>
      <c r="Z104" s="11">
        <f t="shared" si="2"/>
        <v>14.120000000000001</v>
      </c>
    </row>
    <row r="105" spans="1:26" x14ac:dyDescent="0.25">
      <c r="A105" s="11">
        <f t="shared" si="3"/>
        <v>0</v>
      </c>
      <c r="B105" s="10" t="s">
        <v>57</v>
      </c>
      <c r="C105" s="10" t="s">
        <v>4</v>
      </c>
      <c r="D105" s="12">
        <v>118.4</v>
      </c>
      <c r="E105" s="11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4"/>
      <c r="X105" s="11"/>
      <c r="Y105" s="11"/>
      <c r="Z105" s="11">
        <f t="shared" si="2"/>
        <v>0</v>
      </c>
    </row>
    <row r="106" spans="1:26" x14ac:dyDescent="0.25">
      <c r="A106" s="11">
        <f t="shared" si="3"/>
        <v>0</v>
      </c>
      <c r="B106" s="10" t="s">
        <v>58</v>
      </c>
      <c r="C106" s="10" t="s">
        <v>4</v>
      </c>
      <c r="D106" s="12">
        <v>140.15</v>
      </c>
      <c r="E106" s="11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4"/>
      <c r="X106" s="11"/>
      <c r="Y106" s="11"/>
      <c r="Z106" s="11">
        <f t="shared" si="2"/>
        <v>0</v>
      </c>
    </row>
    <row r="107" spans="1:26" x14ac:dyDescent="0.25">
      <c r="A107" s="11">
        <f>Z107-Z380</f>
        <v>12.299999999999997</v>
      </c>
      <c r="B107" s="10" t="s">
        <v>58</v>
      </c>
      <c r="C107" s="10" t="s">
        <v>4</v>
      </c>
      <c r="D107" s="12">
        <v>130</v>
      </c>
      <c r="E107" s="11"/>
      <c r="F107" s="13">
        <v>9.6</v>
      </c>
      <c r="G107" s="13"/>
      <c r="H107" s="13"/>
      <c r="I107" s="13"/>
      <c r="J107" s="13">
        <v>20.8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4"/>
      <c r="X107" s="11"/>
      <c r="Y107" s="11"/>
      <c r="Z107" s="11">
        <f t="shared" si="2"/>
        <v>30.4</v>
      </c>
    </row>
    <row r="108" spans="1:26" x14ac:dyDescent="0.25">
      <c r="A108" s="11">
        <f t="shared" si="3"/>
        <v>0</v>
      </c>
      <c r="B108" s="10" t="s">
        <v>58</v>
      </c>
      <c r="C108" s="10" t="s">
        <v>4</v>
      </c>
      <c r="D108" s="12">
        <v>171.93</v>
      </c>
      <c r="E108" s="11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4"/>
      <c r="X108" s="11"/>
      <c r="Y108" s="11"/>
      <c r="Z108" s="11">
        <f t="shared" si="2"/>
        <v>0</v>
      </c>
    </row>
    <row r="109" spans="1:26" x14ac:dyDescent="0.25">
      <c r="A109" s="11">
        <f t="shared" si="3"/>
        <v>6.4</v>
      </c>
      <c r="B109" s="10" t="s">
        <v>59</v>
      </c>
      <c r="C109" s="10" t="s">
        <v>4</v>
      </c>
      <c r="D109" s="12">
        <v>284.89999999999998</v>
      </c>
      <c r="E109" s="11">
        <v>6.4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4"/>
      <c r="X109" s="11"/>
      <c r="Y109" s="11"/>
      <c r="Z109" s="11">
        <f t="shared" si="2"/>
        <v>6.4</v>
      </c>
    </row>
    <row r="110" spans="1:26" x14ac:dyDescent="0.25">
      <c r="A110" s="11">
        <f t="shared" si="3"/>
        <v>0</v>
      </c>
      <c r="B110" s="10" t="s">
        <v>60</v>
      </c>
      <c r="C110" s="10" t="s">
        <v>4</v>
      </c>
      <c r="D110" s="12">
        <v>242.6</v>
      </c>
      <c r="E110" s="11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4"/>
      <c r="X110" s="11"/>
      <c r="Y110" s="11"/>
      <c r="Z110" s="11">
        <f t="shared" si="2"/>
        <v>0</v>
      </c>
    </row>
    <row r="111" spans="1:26" x14ac:dyDescent="0.25">
      <c r="A111" s="11">
        <f t="shared" si="3"/>
        <v>0</v>
      </c>
      <c r="B111" s="10" t="s">
        <v>61</v>
      </c>
      <c r="C111" s="10" t="s">
        <v>4</v>
      </c>
      <c r="D111" s="12">
        <v>88.67</v>
      </c>
      <c r="E111" s="11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4"/>
      <c r="X111" s="11"/>
      <c r="Y111" s="11"/>
      <c r="Z111" s="11">
        <f t="shared" si="2"/>
        <v>0</v>
      </c>
    </row>
    <row r="112" spans="1:26" x14ac:dyDescent="0.25">
      <c r="A112" s="11">
        <f t="shared" si="3"/>
        <v>0</v>
      </c>
      <c r="B112" s="10" t="s">
        <v>62</v>
      </c>
      <c r="C112" s="10" t="s">
        <v>4</v>
      </c>
      <c r="D112" s="12">
        <v>112.94</v>
      </c>
      <c r="E112" s="11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4"/>
      <c r="X112" s="11"/>
      <c r="Y112" s="11"/>
      <c r="Z112" s="11">
        <f t="shared" si="2"/>
        <v>0</v>
      </c>
    </row>
    <row r="113" spans="1:26" x14ac:dyDescent="0.25">
      <c r="A113" s="11">
        <f t="shared" si="3"/>
        <v>0</v>
      </c>
      <c r="B113" s="10" t="s">
        <v>62</v>
      </c>
      <c r="C113" s="10" t="s">
        <v>4</v>
      </c>
      <c r="D113" s="12">
        <v>119.28</v>
      </c>
      <c r="E113" s="11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4"/>
      <c r="X113" s="11"/>
      <c r="Y113" s="11"/>
      <c r="Z113" s="11">
        <f t="shared" si="2"/>
        <v>0</v>
      </c>
    </row>
    <row r="114" spans="1:26" x14ac:dyDescent="0.25">
      <c r="A114" s="11">
        <f t="shared" si="3"/>
        <v>0</v>
      </c>
      <c r="B114" s="10" t="s">
        <v>63</v>
      </c>
      <c r="C114" s="10" t="s">
        <v>4</v>
      </c>
      <c r="D114" s="12">
        <v>132.22</v>
      </c>
      <c r="E114" s="11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4"/>
      <c r="X114" s="11"/>
      <c r="Y114" s="11"/>
      <c r="Z114" s="11">
        <f t="shared" si="2"/>
        <v>0</v>
      </c>
    </row>
    <row r="115" spans="1:26" x14ac:dyDescent="0.25">
      <c r="A115" s="11">
        <f t="shared" si="3"/>
        <v>-0.85999999999999943</v>
      </c>
      <c r="B115" s="10" t="s">
        <v>64</v>
      </c>
      <c r="C115" s="10" t="s">
        <v>4</v>
      </c>
      <c r="D115" s="12">
        <v>125</v>
      </c>
      <c r="E115" s="11">
        <v>6.2</v>
      </c>
      <c r="F115" s="13">
        <v>6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4"/>
      <c r="X115" s="11"/>
      <c r="Y115" s="11"/>
      <c r="Z115" s="11">
        <f t="shared" si="2"/>
        <v>12.2</v>
      </c>
    </row>
    <row r="116" spans="1:26" x14ac:dyDescent="0.25">
      <c r="A116" s="11">
        <f t="shared" si="3"/>
        <v>0</v>
      </c>
      <c r="B116" s="10" t="s">
        <v>65</v>
      </c>
      <c r="C116" s="10" t="s">
        <v>4</v>
      </c>
      <c r="D116" s="12">
        <v>128.93</v>
      </c>
      <c r="E116" s="11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4"/>
      <c r="X116" s="11"/>
      <c r="Y116" s="11"/>
      <c r="Z116" s="11">
        <f t="shared" si="2"/>
        <v>0</v>
      </c>
    </row>
    <row r="117" spans="1:26" x14ac:dyDescent="0.25">
      <c r="A117" s="11">
        <f t="shared" si="3"/>
        <v>0</v>
      </c>
      <c r="B117" s="10" t="s">
        <v>65</v>
      </c>
      <c r="C117" s="10" t="s">
        <v>4</v>
      </c>
      <c r="D117" s="12">
        <v>140.80000000000001</v>
      </c>
      <c r="E117" s="11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4"/>
      <c r="X117" s="11"/>
      <c r="Y117" s="11"/>
      <c r="Z117" s="11">
        <f t="shared" si="2"/>
        <v>0</v>
      </c>
    </row>
    <row r="118" spans="1:26" x14ac:dyDescent="0.25">
      <c r="A118" s="11">
        <f t="shared" si="3"/>
        <v>0</v>
      </c>
      <c r="B118" s="10" t="s">
        <v>66</v>
      </c>
      <c r="C118" s="10" t="s">
        <v>4</v>
      </c>
      <c r="D118" s="12">
        <v>70.27</v>
      </c>
      <c r="E118" s="11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4"/>
      <c r="X118" s="11"/>
      <c r="Y118" s="11"/>
      <c r="Z118" s="11">
        <f t="shared" si="2"/>
        <v>0</v>
      </c>
    </row>
    <row r="119" spans="1:26" x14ac:dyDescent="0.25">
      <c r="A119" s="11">
        <f t="shared" si="3"/>
        <v>0</v>
      </c>
      <c r="B119" s="10" t="s">
        <v>67</v>
      </c>
      <c r="C119" s="10" t="s">
        <v>4</v>
      </c>
      <c r="D119" s="12">
        <v>57.2</v>
      </c>
      <c r="E119" s="11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4"/>
      <c r="X119" s="11"/>
      <c r="Y119" s="11"/>
      <c r="Z119" s="11">
        <f t="shared" si="2"/>
        <v>0</v>
      </c>
    </row>
    <row r="120" spans="1:26" x14ac:dyDescent="0.25">
      <c r="A120" s="11">
        <f t="shared" si="3"/>
        <v>14.064</v>
      </c>
      <c r="B120" s="10" t="s">
        <v>68</v>
      </c>
      <c r="C120" s="10" t="s">
        <v>4</v>
      </c>
      <c r="D120" s="12">
        <v>108.73</v>
      </c>
      <c r="E120" s="11">
        <v>25.533999999999999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4"/>
      <c r="X120" s="11"/>
      <c r="Y120" s="11"/>
      <c r="Z120" s="11">
        <f t="shared" si="2"/>
        <v>25.533999999999999</v>
      </c>
    </row>
    <row r="121" spans="1:26" x14ac:dyDescent="0.25">
      <c r="A121" s="11">
        <f t="shared" si="3"/>
        <v>0</v>
      </c>
      <c r="B121" s="10" t="s">
        <v>69</v>
      </c>
      <c r="C121" s="10" t="s">
        <v>4</v>
      </c>
      <c r="D121" s="12">
        <v>81.819999999999993</v>
      </c>
      <c r="E121" s="11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4"/>
      <c r="X121" s="11"/>
      <c r="Y121" s="11"/>
      <c r="Z121" s="11">
        <f t="shared" si="2"/>
        <v>0</v>
      </c>
    </row>
    <row r="122" spans="1:26" x14ac:dyDescent="0.25">
      <c r="A122" s="11">
        <f t="shared" si="3"/>
        <v>0</v>
      </c>
      <c r="B122" s="10" t="s">
        <v>70</v>
      </c>
      <c r="C122" s="10" t="s">
        <v>4</v>
      </c>
      <c r="D122" s="12">
        <v>90</v>
      </c>
      <c r="E122" s="11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4"/>
      <c r="X122" s="11"/>
      <c r="Y122" s="11"/>
      <c r="Z122" s="11">
        <f t="shared" si="2"/>
        <v>0</v>
      </c>
    </row>
    <row r="123" spans="1:26" x14ac:dyDescent="0.25">
      <c r="A123" s="11">
        <f t="shared" si="3"/>
        <v>0</v>
      </c>
      <c r="B123" s="10" t="s">
        <v>71</v>
      </c>
      <c r="C123" s="10" t="s">
        <v>4</v>
      </c>
      <c r="D123" s="12">
        <v>91.1</v>
      </c>
      <c r="E123" s="11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4"/>
      <c r="X123" s="11"/>
      <c r="Y123" s="11"/>
      <c r="Z123" s="11">
        <f t="shared" si="2"/>
        <v>0</v>
      </c>
    </row>
    <row r="124" spans="1:26" x14ac:dyDescent="0.25">
      <c r="A124" s="11">
        <f t="shared" si="3"/>
        <v>0</v>
      </c>
      <c r="B124" s="10" t="s">
        <v>72</v>
      </c>
      <c r="C124" s="10" t="s">
        <v>73</v>
      </c>
      <c r="D124" s="12">
        <v>5.2</v>
      </c>
      <c r="E124" s="11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4"/>
      <c r="X124" s="11"/>
      <c r="Y124" s="11"/>
      <c r="Z124" s="11">
        <f t="shared" si="2"/>
        <v>0</v>
      </c>
    </row>
    <row r="125" spans="1:26" x14ac:dyDescent="0.25">
      <c r="A125" s="11">
        <f t="shared" si="3"/>
        <v>0</v>
      </c>
      <c r="B125" s="10" t="s">
        <v>72</v>
      </c>
      <c r="C125" s="10" t="s">
        <v>73</v>
      </c>
      <c r="D125" s="12">
        <v>6.8</v>
      </c>
      <c r="E125" s="11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4"/>
      <c r="X125" s="11"/>
      <c r="Y125" s="11"/>
      <c r="Z125" s="11">
        <f t="shared" si="2"/>
        <v>0</v>
      </c>
    </row>
    <row r="126" spans="1:26" x14ac:dyDescent="0.25">
      <c r="A126" s="11">
        <f t="shared" si="3"/>
        <v>0</v>
      </c>
      <c r="B126" s="10" t="s">
        <v>72</v>
      </c>
      <c r="C126" s="10" t="s">
        <v>73</v>
      </c>
      <c r="D126" s="12">
        <v>5.5</v>
      </c>
      <c r="E126" s="11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4"/>
      <c r="X126" s="11"/>
      <c r="Y126" s="11"/>
      <c r="Z126" s="11">
        <f t="shared" si="2"/>
        <v>0</v>
      </c>
    </row>
    <row r="127" spans="1:26" x14ac:dyDescent="0.25">
      <c r="A127" s="11">
        <f t="shared" si="3"/>
        <v>0</v>
      </c>
      <c r="B127" s="10" t="s">
        <v>72</v>
      </c>
      <c r="C127" s="10" t="s">
        <v>73</v>
      </c>
      <c r="D127" s="12">
        <v>4.6100000000000003</v>
      </c>
      <c r="E127" s="11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4"/>
      <c r="X127" s="11"/>
      <c r="Y127" s="11"/>
      <c r="Z127" s="11">
        <f t="shared" si="2"/>
        <v>0</v>
      </c>
    </row>
    <row r="128" spans="1:26" x14ac:dyDescent="0.25">
      <c r="A128" s="11">
        <f t="shared" si="3"/>
        <v>0</v>
      </c>
      <c r="B128" s="10" t="s">
        <v>72</v>
      </c>
      <c r="C128" s="10" t="s">
        <v>73</v>
      </c>
      <c r="D128" s="12">
        <v>5.6</v>
      </c>
      <c r="E128" s="11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4"/>
      <c r="X128" s="11"/>
      <c r="Y128" s="11"/>
      <c r="Z128" s="11">
        <f t="shared" si="2"/>
        <v>0</v>
      </c>
    </row>
    <row r="129" spans="1:26" x14ac:dyDescent="0.25">
      <c r="A129" s="11">
        <f t="shared" si="3"/>
        <v>749.76999999999953</v>
      </c>
      <c r="B129" s="10" t="s">
        <v>72</v>
      </c>
      <c r="C129" s="10" t="s">
        <v>73</v>
      </c>
      <c r="D129" s="12">
        <v>6</v>
      </c>
      <c r="E129" s="11">
        <v>327.54000000000002</v>
      </c>
      <c r="F129" s="13">
        <v>1650</v>
      </c>
      <c r="G129" s="13"/>
      <c r="H129" s="13"/>
      <c r="I129" s="13"/>
      <c r="J129" s="13">
        <v>1080</v>
      </c>
      <c r="K129" s="13"/>
      <c r="L129" s="13"/>
      <c r="M129" s="13"/>
      <c r="N129" s="13"/>
      <c r="O129" s="13">
        <v>720</v>
      </c>
      <c r="P129" s="13"/>
      <c r="Q129" s="13"/>
      <c r="R129" s="13"/>
      <c r="S129" s="13"/>
      <c r="T129" s="13"/>
      <c r="U129" s="13"/>
      <c r="V129" s="13"/>
      <c r="W129" s="14"/>
      <c r="X129" s="11"/>
      <c r="Y129" s="11"/>
      <c r="Z129" s="11">
        <f t="shared" si="2"/>
        <v>3777.54</v>
      </c>
    </row>
    <row r="130" spans="1:26" x14ac:dyDescent="0.25">
      <c r="A130" s="11">
        <f t="shared" si="3"/>
        <v>0</v>
      </c>
      <c r="B130" s="10" t="s">
        <v>74</v>
      </c>
      <c r="C130" s="10" t="s">
        <v>4</v>
      </c>
      <c r="D130" s="12">
        <v>16.510000000000002</v>
      </c>
      <c r="E130" s="11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4"/>
      <c r="X130" s="11"/>
      <c r="Y130" s="11"/>
      <c r="Z130" s="11">
        <f t="shared" si="2"/>
        <v>0</v>
      </c>
    </row>
    <row r="131" spans="1:26" x14ac:dyDescent="0.25">
      <c r="A131" s="11">
        <f t="shared" si="3"/>
        <v>8.6300000000000026</v>
      </c>
      <c r="B131" s="10" t="s">
        <v>74</v>
      </c>
      <c r="C131" s="10" t="s">
        <v>4</v>
      </c>
      <c r="D131" s="12">
        <v>17</v>
      </c>
      <c r="E131" s="11">
        <v>17.53</v>
      </c>
      <c r="F131" s="13"/>
      <c r="G131" s="13"/>
      <c r="H131" s="13"/>
      <c r="I131" s="13"/>
      <c r="J131" s="13">
        <v>30</v>
      </c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4"/>
      <c r="X131" s="11"/>
      <c r="Y131" s="11"/>
      <c r="Z131" s="11">
        <f t="shared" si="2"/>
        <v>47.53</v>
      </c>
    </row>
    <row r="132" spans="1:26" x14ac:dyDescent="0.25">
      <c r="A132" s="11">
        <f t="shared" si="3"/>
        <v>0</v>
      </c>
      <c r="B132" s="10" t="s">
        <v>74</v>
      </c>
      <c r="C132" s="10" t="s">
        <v>4</v>
      </c>
      <c r="D132" s="12">
        <v>18.2</v>
      </c>
      <c r="E132" s="11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4"/>
      <c r="X132" s="11"/>
      <c r="Y132" s="11"/>
      <c r="Z132" s="11">
        <f t="shared" si="2"/>
        <v>0</v>
      </c>
    </row>
    <row r="133" spans="1:26" x14ac:dyDescent="0.25">
      <c r="A133" s="11">
        <f t="shared" si="3"/>
        <v>0</v>
      </c>
      <c r="B133" s="10" t="s">
        <v>74</v>
      </c>
      <c r="C133" s="10" t="s">
        <v>4</v>
      </c>
      <c r="D133" s="12">
        <v>16.899999999999999</v>
      </c>
      <c r="E133" s="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4"/>
      <c r="X133" s="11"/>
      <c r="Y133" s="11"/>
      <c r="Z133" s="11">
        <f t="shared" si="2"/>
        <v>0</v>
      </c>
    </row>
    <row r="134" spans="1:26" x14ac:dyDescent="0.25">
      <c r="A134" s="11">
        <f t="shared" si="3"/>
        <v>0</v>
      </c>
      <c r="B134" s="10" t="s">
        <v>75</v>
      </c>
      <c r="C134" s="10" t="s">
        <v>4</v>
      </c>
      <c r="D134" s="12">
        <v>20.9</v>
      </c>
      <c r="E134" s="11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4"/>
      <c r="X134" s="11"/>
      <c r="Y134" s="11"/>
      <c r="Z134" s="11">
        <f t="shared" si="2"/>
        <v>0</v>
      </c>
    </row>
    <row r="135" spans="1:26" x14ac:dyDescent="0.25">
      <c r="A135" s="11">
        <f t="shared" si="3"/>
        <v>0</v>
      </c>
      <c r="B135" s="10" t="s">
        <v>76</v>
      </c>
      <c r="C135" s="10" t="s">
        <v>4</v>
      </c>
      <c r="D135" s="12">
        <v>399</v>
      </c>
      <c r="E135" s="11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4"/>
      <c r="X135" s="11"/>
      <c r="Y135" s="11"/>
      <c r="Z135" s="11">
        <f t="shared" si="2"/>
        <v>0</v>
      </c>
    </row>
    <row r="136" spans="1:26" x14ac:dyDescent="0.25">
      <c r="A136" s="11">
        <f t="shared" si="3"/>
        <v>0</v>
      </c>
      <c r="B136" s="10" t="s">
        <v>76</v>
      </c>
      <c r="C136" s="10" t="s">
        <v>4</v>
      </c>
      <c r="D136" s="12">
        <v>364</v>
      </c>
      <c r="E136" s="11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4"/>
      <c r="X136" s="11"/>
      <c r="Y136" s="11"/>
      <c r="Z136" s="11">
        <f t="shared" si="2"/>
        <v>0</v>
      </c>
    </row>
    <row r="137" spans="1:26" x14ac:dyDescent="0.25">
      <c r="A137" s="11">
        <f t="shared" si="3"/>
        <v>0</v>
      </c>
      <c r="B137" s="10" t="s">
        <v>76</v>
      </c>
      <c r="C137" s="10" t="s">
        <v>4</v>
      </c>
      <c r="D137" s="12">
        <v>290</v>
      </c>
      <c r="E137" s="11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4"/>
      <c r="X137" s="11"/>
      <c r="Y137" s="11"/>
      <c r="Z137" s="11">
        <f t="shared" si="2"/>
        <v>0</v>
      </c>
    </row>
    <row r="138" spans="1:26" x14ac:dyDescent="0.25">
      <c r="A138" s="11">
        <f t="shared" si="3"/>
        <v>0</v>
      </c>
      <c r="B138" s="10" t="s">
        <v>76</v>
      </c>
      <c r="C138" s="10" t="s">
        <v>4</v>
      </c>
      <c r="D138" s="12">
        <v>371</v>
      </c>
      <c r="E138" s="11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4"/>
      <c r="X138" s="11"/>
      <c r="Y138" s="11"/>
      <c r="Z138" s="11">
        <f t="shared" si="2"/>
        <v>0</v>
      </c>
    </row>
    <row r="139" spans="1:26" x14ac:dyDescent="0.25">
      <c r="A139" s="11">
        <f t="shared" si="3"/>
        <v>2.0549999999999926</v>
      </c>
      <c r="B139" s="10" t="s">
        <v>76</v>
      </c>
      <c r="C139" s="10" t="s">
        <v>4</v>
      </c>
      <c r="D139" s="12">
        <v>390</v>
      </c>
      <c r="E139" s="11">
        <v>26.75</v>
      </c>
      <c r="F139" s="13">
        <v>15.01</v>
      </c>
      <c r="G139" s="13"/>
      <c r="H139" s="13"/>
      <c r="I139" s="13"/>
      <c r="J139" s="13">
        <v>14.705</v>
      </c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4"/>
      <c r="X139" s="11"/>
      <c r="Y139" s="11"/>
      <c r="Z139" s="11">
        <f t="shared" si="2"/>
        <v>56.464999999999996</v>
      </c>
    </row>
    <row r="140" spans="1:26" x14ac:dyDescent="0.25">
      <c r="A140" s="11">
        <f t="shared" si="3"/>
        <v>0</v>
      </c>
      <c r="B140" s="10" t="s">
        <v>77</v>
      </c>
      <c r="C140" s="10" t="s">
        <v>73</v>
      </c>
      <c r="D140" s="12">
        <v>7.6</v>
      </c>
      <c r="E140" s="11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4"/>
      <c r="X140" s="11"/>
      <c r="Y140" s="11"/>
      <c r="Z140" s="11">
        <f t="shared" si="2"/>
        <v>0</v>
      </c>
    </row>
    <row r="141" spans="1:26" x14ac:dyDescent="0.25">
      <c r="A141" s="11">
        <f t="shared" si="3"/>
        <v>6.0599999999999987</v>
      </c>
      <c r="B141" s="10" t="s">
        <v>78</v>
      </c>
      <c r="C141" s="10" t="s">
        <v>4</v>
      </c>
      <c r="D141" s="12">
        <v>168.09</v>
      </c>
      <c r="E141" s="11">
        <v>11.28</v>
      </c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4"/>
      <c r="X141" s="11"/>
      <c r="Y141" s="11"/>
      <c r="Z141" s="11">
        <f t="shared" ref="Z141:Z204" si="4">SUM(E141:Y141)</f>
        <v>11.28</v>
      </c>
    </row>
    <row r="142" spans="1:26" x14ac:dyDescent="0.25">
      <c r="A142" s="11">
        <f t="shared" ref="A142:A205" si="5">Z142-Z415</f>
        <v>0</v>
      </c>
      <c r="B142" s="10" t="s">
        <v>79</v>
      </c>
      <c r="C142" s="10" t="s">
        <v>4</v>
      </c>
      <c r="D142" s="12">
        <v>174.84</v>
      </c>
      <c r="E142" s="11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4"/>
      <c r="X142" s="11"/>
      <c r="Y142" s="11"/>
      <c r="Z142" s="11">
        <f t="shared" si="4"/>
        <v>0</v>
      </c>
    </row>
    <row r="143" spans="1:26" x14ac:dyDescent="0.25">
      <c r="A143" s="11">
        <f t="shared" si="5"/>
        <v>-0.37999999999999989</v>
      </c>
      <c r="B143" s="10" t="s">
        <v>79</v>
      </c>
      <c r="C143" s="10" t="s">
        <v>4</v>
      </c>
      <c r="D143" s="12">
        <v>175.56</v>
      </c>
      <c r="E143" s="11">
        <v>3.41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4"/>
      <c r="X143" s="11"/>
      <c r="Y143" s="11"/>
      <c r="Z143" s="11">
        <f t="shared" si="4"/>
        <v>3.41</v>
      </c>
    </row>
    <row r="144" spans="1:26" x14ac:dyDescent="0.25">
      <c r="A144" s="11">
        <f t="shared" si="5"/>
        <v>0</v>
      </c>
      <c r="B144" s="10" t="s">
        <v>80</v>
      </c>
      <c r="C144" s="10" t="s">
        <v>4</v>
      </c>
      <c r="D144" s="12">
        <v>304</v>
      </c>
      <c r="E144" s="11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4"/>
      <c r="X144" s="11"/>
      <c r="Y144" s="11"/>
      <c r="Z144" s="11">
        <f t="shared" si="4"/>
        <v>0</v>
      </c>
    </row>
    <row r="145" spans="1:26" x14ac:dyDescent="0.25">
      <c r="A145" s="11">
        <f t="shared" si="5"/>
        <v>0</v>
      </c>
      <c r="B145" s="16" t="s">
        <v>81</v>
      </c>
      <c r="C145" s="16" t="s">
        <v>4</v>
      </c>
      <c r="D145" s="15">
        <v>247.25</v>
      </c>
      <c r="E145" s="11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4"/>
      <c r="X145" s="11"/>
      <c r="Y145" s="11"/>
      <c r="Z145" s="11">
        <f t="shared" si="4"/>
        <v>0</v>
      </c>
    </row>
    <row r="146" spans="1:26" x14ac:dyDescent="0.25">
      <c r="A146" s="11">
        <f t="shared" si="5"/>
        <v>0</v>
      </c>
      <c r="B146" s="10" t="s">
        <v>82</v>
      </c>
      <c r="C146" s="10" t="s">
        <v>4</v>
      </c>
      <c r="D146" s="12">
        <v>220</v>
      </c>
      <c r="E146" s="11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4"/>
      <c r="X146" s="11"/>
      <c r="Y146" s="11"/>
      <c r="Z146" s="11">
        <f t="shared" si="4"/>
        <v>0</v>
      </c>
    </row>
    <row r="147" spans="1:26" x14ac:dyDescent="0.25">
      <c r="A147" s="11">
        <f t="shared" si="5"/>
        <v>14.820000000000022</v>
      </c>
      <c r="B147" s="10" t="s">
        <v>83</v>
      </c>
      <c r="C147" s="10" t="s">
        <v>4</v>
      </c>
      <c r="D147" s="12">
        <v>327</v>
      </c>
      <c r="E147" s="11">
        <v>25.48</v>
      </c>
      <c r="F147" s="13">
        <v>40.18</v>
      </c>
      <c r="G147" s="13"/>
      <c r="H147" s="13"/>
      <c r="I147" s="13"/>
      <c r="J147" s="13">
        <v>62.46</v>
      </c>
      <c r="K147" s="13"/>
      <c r="L147" s="13"/>
      <c r="M147" s="13"/>
      <c r="N147" s="13"/>
      <c r="O147" s="13"/>
      <c r="P147" s="13"/>
      <c r="Q147" s="13"/>
      <c r="R147" s="13"/>
      <c r="S147" s="13"/>
      <c r="T147" s="13">
        <v>40.299999999999997</v>
      </c>
      <c r="U147" s="13"/>
      <c r="V147" s="13"/>
      <c r="W147" s="14"/>
      <c r="X147" s="11"/>
      <c r="Y147" s="11"/>
      <c r="Z147" s="11">
        <f t="shared" si="4"/>
        <v>168.42000000000002</v>
      </c>
    </row>
    <row r="148" spans="1:26" x14ac:dyDescent="0.25">
      <c r="A148" s="11">
        <f t="shared" si="5"/>
        <v>0</v>
      </c>
      <c r="B148" s="10" t="s">
        <v>83</v>
      </c>
      <c r="C148" s="10" t="s">
        <v>4</v>
      </c>
      <c r="D148" s="12">
        <v>327.04000000000002</v>
      </c>
      <c r="E148" s="11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4"/>
      <c r="X148" s="11"/>
      <c r="Y148" s="11"/>
      <c r="Z148" s="11">
        <f t="shared" si="4"/>
        <v>0</v>
      </c>
    </row>
    <row r="149" spans="1:26" x14ac:dyDescent="0.25">
      <c r="A149" s="11">
        <f t="shared" si="5"/>
        <v>0</v>
      </c>
      <c r="B149" s="10" t="s">
        <v>84</v>
      </c>
      <c r="C149" s="10" t="s">
        <v>4</v>
      </c>
      <c r="D149" s="12">
        <v>264.5</v>
      </c>
      <c r="E149" s="11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4"/>
      <c r="X149" s="11"/>
      <c r="Y149" s="11"/>
      <c r="Z149" s="11">
        <f t="shared" si="4"/>
        <v>0</v>
      </c>
    </row>
    <row r="150" spans="1:26" x14ac:dyDescent="0.25">
      <c r="A150" s="11">
        <f t="shared" si="5"/>
        <v>0</v>
      </c>
      <c r="B150" s="10" t="s">
        <v>85</v>
      </c>
      <c r="C150" s="10" t="s">
        <v>4</v>
      </c>
      <c r="D150" s="12">
        <v>374.49</v>
      </c>
      <c r="E150" s="11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4"/>
      <c r="X150" s="11"/>
      <c r="Y150" s="11"/>
      <c r="Z150" s="11">
        <f t="shared" si="4"/>
        <v>0</v>
      </c>
    </row>
    <row r="151" spans="1:26" x14ac:dyDescent="0.25">
      <c r="A151" s="11">
        <f t="shared" si="5"/>
        <v>0</v>
      </c>
      <c r="B151" s="10" t="s">
        <v>86</v>
      </c>
      <c r="C151" s="10" t="s">
        <v>4</v>
      </c>
      <c r="D151" s="12">
        <v>230</v>
      </c>
      <c r="E151" s="11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4"/>
      <c r="X151" s="11"/>
      <c r="Y151" s="11"/>
      <c r="Z151" s="11">
        <f t="shared" si="4"/>
        <v>0</v>
      </c>
    </row>
    <row r="152" spans="1:26" x14ac:dyDescent="0.25">
      <c r="A152" s="11">
        <f t="shared" si="5"/>
        <v>3.4749999999999979</v>
      </c>
      <c r="B152" s="10" t="s">
        <v>84</v>
      </c>
      <c r="C152" s="10" t="s">
        <v>4</v>
      </c>
      <c r="D152" s="12">
        <v>375</v>
      </c>
      <c r="E152" s="11">
        <v>1.33</v>
      </c>
      <c r="F152" s="13">
        <v>9.42</v>
      </c>
      <c r="G152" s="13"/>
      <c r="H152" s="13"/>
      <c r="I152" s="13"/>
      <c r="J152" s="13"/>
      <c r="K152" s="13"/>
      <c r="L152" s="13"/>
      <c r="M152" s="13"/>
      <c r="N152" s="13"/>
      <c r="O152" s="13">
        <v>9.3249999999999993</v>
      </c>
      <c r="P152" s="13"/>
      <c r="Q152" s="13"/>
      <c r="R152" s="13"/>
      <c r="S152" s="13"/>
      <c r="T152" s="13"/>
      <c r="U152" s="13"/>
      <c r="V152" s="13"/>
      <c r="W152" s="14"/>
      <c r="X152" s="11"/>
      <c r="Y152" s="11"/>
      <c r="Z152" s="11">
        <f t="shared" si="4"/>
        <v>20.074999999999999</v>
      </c>
    </row>
    <row r="153" spans="1:26" x14ac:dyDescent="0.25">
      <c r="A153" s="11">
        <f t="shared" si="5"/>
        <v>0</v>
      </c>
      <c r="B153" s="10" t="s">
        <v>87</v>
      </c>
      <c r="C153" s="10" t="s">
        <v>4</v>
      </c>
      <c r="D153" s="12">
        <v>180</v>
      </c>
      <c r="E153" s="11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4"/>
      <c r="X153" s="11"/>
      <c r="Y153" s="11"/>
      <c r="Z153" s="11">
        <f t="shared" si="4"/>
        <v>0</v>
      </c>
    </row>
    <row r="154" spans="1:26" x14ac:dyDescent="0.25">
      <c r="A154" s="11">
        <f t="shared" si="5"/>
        <v>41.347000000000008</v>
      </c>
      <c r="B154" s="10" t="s">
        <v>88</v>
      </c>
      <c r="C154" s="10" t="s">
        <v>4</v>
      </c>
      <c r="D154" s="12">
        <v>325</v>
      </c>
      <c r="E154" s="11">
        <v>42.341999999999999</v>
      </c>
      <c r="F154" s="13">
        <v>21.324000000000002</v>
      </c>
      <c r="G154" s="13"/>
      <c r="H154" s="13"/>
      <c r="I154" s="13"/>
      <c r="J154" s="13">
        <v>44.55</v>
      </c>
      <c r="K154" s="13"/>
      <c r="L154" s="13"/>
      <c r="M154" s="13"/>
      <c r="N154" s="13"/>
      <c r="O154" s="13"/>
      <c r="P154" s="13"/>
      <c r="Q154" s="13"/>
      <c r="R154" s="13"/>
      <c r="S154" s="13"/>
      <c r="T154" s="13">
        <v>22.957000000000001</v>
      </c>
      <c r="U154" s="13"/>
      <c r="V154" s="13"/>
      <c r="W154" s="14"/>
      <c r="X154" s="11"/>
      <c r="Y154" s="11"/>
      <c r="Z154" s="11">
        <f t="shared" si="4"/>
        <v>131.173</v>
      </c>
    </row>
    <row r="155" spans="1:26" x14ac:dyDescent="0.25">
      <c r="A155" s="11">
        <f t="shared" si="5"/>
        <v>0</v>
      </c>
      <c r="B155" s="10" t="s">
        <v>88</v>
      </c>
      <c r="C155" s="10" t="s">
        <v>4</v>
      </c>
      <c r="D155" s="12">
        <v>324.47000000000003</v>
      </c>
      <c r="E155" s="11">
        <v>2.9740000000000002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4"/>
      <c r="X155" s="11"/>
      <c r="Y155" s="11"/>
      <c r="Z155" s="11">
        <f t="shared" si="4"/>
        <v>2.9740000000000002</v>
      </c>
    </row>
    <row r="156" spans="1:26" x14ac:dyDescent="0.25">
      <c r="A156" s="11">
        <f t="shared" si="5"/>
        <v>0</v>
      </c>
      <c r="B156" s="10" t="s">
        <v>89</v>
      </c>
      <c r="C156" s="10" t="s">
        <v>4</v>
      </c>
      <c r="D156" s="12">
        <v>194.94</v>
      </c>
      <c r="E156" s="11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4"/>
      <c r="X156" s="11"/>
      <c r="Y156" s="11"/>
      <c r="Z156" s="11">
        <f t="shared" si="4"/>
        <v>0</v>
      </c>
    </row>
    <row r="157" spans="1:26" x14ac:dyDescent="0.25">
      <c r="A157" s="11">
        <f t="shared" si="5"/>
        <v>0</v>
      </c>
      <c r="B157" s="10" t="s">
        <v>90</v>
      </c>
      <c r="C157" s="10" t="s">
        <v>4</v>
      </c>
      <c r="D157" s="12">
        <v>532.89</v>
      </c>
      <c r="E157" s="11">
        <v>0.94499999999999995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4"/>
      <c r="X157" s="11"/>
      <c r="Y157" s="11"/>
      <c r="Z157" s="11">
        <f t="shared" si="4"/>
        <v>0.94499999999999995</v>
      </c>
    </row>
    <row r="158" spans="1:26" x14ac:dyDescent="0.25">
      <c r="A158" s="11">
        <f t="shared" si="5"/>
        <v>1.838000000000001</v>
      </c>
      <c r="B158" s="10" t="s">
        <v>90</v>
      </c>
      <c r="C158" s="10" t="s">
        <v>4</v>
      </c>
      <c r="D158" s="12">
        <v>533</v>
      </c>
      <c r="E158" s="11">
        <v>1.615</v>
      </c>
      <c r="F158" s="13">
        <v>9.16</v>
      </c>
      <c r="G158" s="13"/>
      <c r="H158" s="13"/>
      <c r="I158" s="13"/>
      <c r="J158" s="13"/>
      <c r="K158" s="13"/>
      <c r="L158" s="13"/>
      <c r="M158" s="13"/>
      <c r="N158" s="13"/>
      <c r="O158" s="13">
        <v>8.6780000000000008</v>
      </c>
      <c r="P158" s="13"/>
      <c r="Q158" s="13"/>
      <c r="R158" s="13"/>
      <c r="S158" s="13"/>
      <c r="T158" s="13"/>
      <c r="U158" s="13"/>
      <c r="V158" s="13"/>
      <c r="W158" s="14"/>
      <c r="X158" s="11"/>
      <c r="Y158" s="11"/>
      <c r="Z158" s="11">
        <f t="shared" si="4"/>
        <v>19.453000000000003</v>
      </c>
    </row>
    <row r="159" spans="1:26" x14ac:dyDescent="0.25">
      <c r="A159" s="11">
        <f t="shared" si="5"/>
        <v>0</v>
      </c>
      <c r="B159" s="10" t="s">
        <v>91</v>
      </c>
      <c r="C159" s="10" t="s">
        <v>4</v>
      </c>
      <c r="D159" s="12">
        <v>245.5</v>
      </c>
      <c r="E159" s="11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4"/>
      <c r="X159" s="11"/>
      <c r="Y159" s="11"/>
      <c r="Z159" s="11">
        <f t="shared" si="4"/>
        <v>0</v>
      </c>
    </row>
    <row r="160" spans="1:26" x14ac:dyDescent="0.25">
      <c r="A160" s="11">
        <f t="shared" si="5"/>
        <v>0</v>
      </c>
      <c r="B160" s="10" t="s">
        <v>92</v>
      </c>
      <c r="C160" s="10" t="s">
        <v>4</v>
      </c>
      <c r="D160" s="12">
        <v>256.76</v>
      </c>
      <c r="E160" s="11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4"/>
      <c r="X160" s="11"/>
      <c r="Y160" s="11"/>
      <c r="Z160" s="11">
        <f t="shared" si="4"/>
        <v>0</v>
      </c>
    </row>
    <row r="161" spans="1:26" x14ac:dyDescent="0.25">
      <c r="A161" s="11">
        <f t="shared" si="5"/>
        <v>62.679999999999993</v>
      </c>
      <c r="B161" s="10" t="s">
        <v>93</v>
      </c>
      <c r="C161" s="10" t="s">
        <v>4</v>
      </c>
      <c r="D161" s="12">
        <v>249</v>
      </c>
      <c r="E161" s="11">
        <v>72.069999999999993</v>
      </c>
      <c r="F161" s="13">
        <v>15</v>
      </c>
      <c r="G161" s="13"/>
      <c r="H161" s="13"/>
      <c r="I161" s="13"/>
      <c r="J161" s="13">
        <v>30</v>
      </c>
      <c r="K161" s="13"/>
      <c r="L161" s="13"/>
      <c r="M161" s="13"/>
      <c r="N161" s="13"/>
      <c r="O161" s="13"/>
      <c r="P161" s="13"/>
      <c r="Q161" s="13"/>
      <c r="R161" s="13"/>
      <c r="S161" s="13"/>
      <c r="T161" s="13">
        <v>36</v>
      </c>
      <c r="U161" s="13"/>
      <c r="V161" s="13"/>
      <c r="W161" s="14"/>
      <c r="X161" s="11"/>
      <c r="Y161" s="11"/>
      <c r="Z161" s="11">
        <f t="shared" si="4"/>
        <v>153.07</v>
      </c>
    </row>
    <row r="162" spans="1:26" x14ac:dyDescent="0.25">
      <c r="A162" s="11">
        <f t="shared" si="5"/>
        <v>2.04</v>
      </c>
      <c r="B162" s="10" t="s">
        <v>94</v>
      </c>
      <c r="C162" s="10" t="s">
        <v>4</v>
      </c>
      <c r="D162" s="12">
        <v>250</v>
      </c>
      <c r="E162" s="11">
        <v>2.04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4"/>
      <c r="X162" s="11"/>
      <c r="Y162" s="11"/>
      <c r="Z162" s="11">
        <f t="shared" si="4"/>
        <v>2.04</v>
      </c>
    </row>
    <row r="163" spans="1:26" x14ac:dyDescent="0.25">
      <c r="A163" s="11">
        <f t="shared" si="5"/>
        <v>0</v>
      </c>
      <c r="B163" s="10" t="s">
        <v>95</v>
      </c>
      <c r="C163" s="10" t="s">
        <v>4</v>
      </c>
      <c r="D163" s="12">
        <v>150</v>
      </c>
      <c r="E163" s="11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4"/>
      <c r="X163" s="11"/>
      <c r="Y163" s="11"/>
      <c r="Z163" s="11">
        <f t="shared" si="4"/>
        <v>0</v>
      </c>
    </row>
    <row r="164" spans="1:26" x14ac:dyDescent="0.25">
      <c r="A164" s="11">
        <f t="shared" si="5"/>
        <v>0</v>
      </c>
      <c r="B164" s="10" t="s">
        <v>96</v>
      </c>
      <c r="C164" s="10" t="s">
        <v>4</v>
      </c>
      <c r="D164" s="12">
        <v>166.4</v>
      </c>
      <c r="E164" s="11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4"/>
      <c r="X164" s="11"/>
      <c r="Y164" s="11"/>
      <c r="Z164" s="11">
        <f t="shared" si="4"/>
        <v>0</v>
      </c>
    </row>
    <row r="165" spans="1:26" x14ac:dyDescent="0.25">
      <c r="A165" s="11">
        <f t="shared" si="5"/>
        <v>0</v>
      </c>
      <c r="B165" s="10" t="s">
        <v>97</v>
      </c>
      <c r="C165" s="10" t="s">
        <v>4</v>
      </c>
      <c r="D165" s="12">
        <v>165.4</v>
      </c>
      <c r="E165" s="11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4"/>
      <c r="X165" s="11"/>
      <c r="Y165" s="11"/>
      <c r="Z165" s="11">
        <f t="shared" si="4"/>
        <v>0</v>
      </c>
    </row>
    <row r="166" spans="1:26" x14ac:dyDescent="0.25">
      <c r="A166" s="11">
        <f t="shared" si="5"/>
        <v>102.49200000000002</v>
      </c>
      <c r="B166" s="10" t="s">
        <v>98</v>
      </c>
      <c r="C166" s="10" t="s">
        <v>4</v>
      </c>
      <c r="D166" s="12">
        <v>145</v>
      </c>
      <c r="E166" s="11">
        <v>122.182</v>
      </c>
      <c r="F166" s="13">
        <v>59.82</v>
      </c>
      <c r="G166" s="13"/>
      <c r="H166" s="13"/>
      <c r="I166" s="13"/>
      <c r="J166" s="13">
        <v>78</v>
      </c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4"/>
      <c r="X166" s="11"/>
      <c r="Y166" s="11"/>
      <c r="Z166" s="11">
        <f t="shared" si="4"/>
        <v>260.00200000000001</v>
      </c>
    </row>
    <row r="167" spans="1:26" x14ac:dyDescent="0.25">
      <c r="A167" s="11">
        <f t="shared" si="5"/>
        <v>0</v>
      </c>
      <c r="B167" s="10" t="s">
        <v>99</v>
      </c>
      <c r="C167" s="10" t="s">
        <v>4</v>
      </c>
      <c r="D167" s="12">
        <v>169.1</v>
      </c>
      <c r="E167" s="11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4"/>
      <c r="X167" s="11"/>
      <c r="Y167" s="11"/>
      <c r="Z167" s="11">
        <f t="shared" si="4"/>
        <v>0</v>
      </c>
    </row>
    <row r="168" spans="1:26" x14ac:dyDescent="0.25">
      <c r="A168" s="11">
        <f t="shared" si="5"/>
        <v>0</v>
      </c>
      <c r="B168" s="10" t="s">
        <v>100</v>
      </c>
      <c r="C168" s="10" t="s">
        <v>4</v>
      </c>
      <c r="D168" s="12">
        <v>147</v>
      </c>
      <c r="E168" s="11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4"/>
      <c r="X168" s="11"/>
      <c r="Y168" s="11"/>
      <c r="Z168" s="11">
        <f t="shared" si="4"/>
        <v>0</v>
      </c>
    </row>
    <row r="169" spans="1:26" x14ac:dyDescent="0.25">
      <c r="A169" s="11">
        <f t="shared" si="5"/>
        <v>0</v>
      </c>
      <c r="B169" s="10" t="s">
        <v>101</v>
      </c>
      <c r="C169" s="10" t="s">
        <v>4</v>
      </c>
      <c r="D169" s="12">
        <v>150.1</v>
      </c>
      <c r="E169" s="11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4"/>
      <c r="X169" s="11"/>
      <c r="Y169" s="11"/>
      <c r="Z169" s="11">
        <f t="shared" si="4"/>
        <v>0</v>
      </c>
    </row>
    <row r="170" spans="1:26" x14ac:dyDescent="0.25">
      <c r="A170" s="11">
        <f t="shared" si="5"/>
        <v>0</v>
      </c>
      <c r="B170" s="10" t="s">
        <v>102</v>
      </c>
      <c r="C170" s="10" t="s">
        <v>4</v>
      </c>
      <c r="D170" s="15">
        <v>326.16000000000003</v>
      </c>
      <c r="E170" s="11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4"/>
      <c r="X170" s="11"/>
      <c r="Y170" s="11"/>
      <c r="Z170" s="11">
        <f t="shared" si="4"/>
        <v>0</v>
      </c>
    </row>
    <row r="171" spans="1:26" x14ac:dyDescent="0.25">
      <c r="A171" s="11">
        <f t="shared" si="5"/>
        <v>0</v>
      </c>
      <c r="B171" s="10" t="s">
        <v>103</v>
      </c>
      <c r="C171" s="10" t="s">
        <v>4</v>
      </c>
      <c r="D171" s="15">
        <v>240</v>
      </c>
      <c r="E171" s="11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4"/>
      <c r="X171" s="11"/>
      <c r="Y171" s="11"/>
      <c r="Z171" s="11">
        <f t="shared" si="4"/>
        <v>0</v>
      </c>
    </row>
    <row r="172" spans="1:26" x14ac:dyDescent="0.25">
      <c r="A172" s="11">
        <f t="shared" si="5"/>
        <v>34.509</v>
      </c>
      <c r="B172" s="10" t="s">
        <v>102</v>
      </c>
      <c r="C172" s="10" t="s">
        <v>4</v>
      </c>
      <c r="D172" s="17">
        <v>323.44</v>
      </c>
      <c r="E172" s="11">
        <v>105.35899999999999</v>
      </c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4"/>
      <c r="X172" s="11"/>
      <c r="Y172" s="11"/>
      <c r="Z172" s="11">
        <f t="shared" si="4"/>
        <v>105.35899999999999</v>
      </c>
    </row>
    <row r="173" spans="1:26" x14ac:dyDescent="0.25">
      <c r="A173" s="11">
        <f t="shared" si="5"/>
        <v>14.739999999999995</v>
      </c>
      <c r="B173" s="10" t="s">
        <v>103</v>
      </c>
      <c r="C173" s="10" t="s">
        <v>4</v>
      </c>
      <c r="D173" s="17">
        <v>238</v>
      </c>
      <c r="E173" s="11">
        <v>52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4"/>
      <c r="X173" s="11"/>
      <c r="Y173" s="11"/>
      <c r="Z173" s="11">
        <f t="shared" si="4"/>
        <v>52</v>
      </c>
    </row>
    <row r="174" spans="1:26" x14ac:dyDescent="0.25">
      <c r="A174" s="11">
        <f t="shared" si="5"/>
        <v>0</v>
      </c>
      <c r="B174" s="10" t="s">
        <v>102</v>
      </c>
      <c r="C174" s="10" t="s">
        <v>4</v>
      </c>
      <c r="D174" s="12">
        <v>312.57</v>
      </c>
      <c r="E174" s="11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4"/>
      <c r="X174" s="11"/>
      <c r="Y174" s="11"/>
      <c r="Z174" s="11">
        <f t="shared" si="4"/>
        <v>0</v>
      </c>
    </row>
    <row r="175" spans="1:26" x14ac:dyDescent="0.25">
      <c r="A175" s="11">
        <f t="shared" si="5"/>
        <v>0</v>
      </c>
      <c r="B175" s="10" t="s">
        <v>103</v>
      </c>
      <c r="C175" s="10" t="s">
        <v>4</v>
      </c>
      <c r="D175" s="12">
        <v>230</v>
      </c>
      <c r="E175" s="11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4"/>
      <c r="X175" s="11"/>
      <c r="Y175" s="11"/>
      <c r="Z175" s="11">
        <f t="shared" si="4"/>
        <v>0</v>
      </c>
    </row>
    <row r="176" spans="1:26" x14ac:dyDescent="0.25">
      <c r="A176" s="11">
        <f t="shared" si="5"/>
        <v>0</v>
      </c>
      <c r="B176" s="10" t="s">
        <v>104</v>
      </c>
      <c r="C176" s="10" t="s">
        <v>4</v>
      </c>
      <c r="D176" s="12">
        <v>283.92</v>
      </c>
      <c r="E176" s="11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4"/>
      <c r="X176" s="11"/>
      <c r="Y176" s="11"/>
      <c r="Z176" s="11">
        <f t="shared" si="4"/>
        <v>0</v>
      </c>
    </row>
    <row r="177" spans="1:26" x14ac:dyDescent="0.25">
      <c r="A177" s="11">
        <f t="shared" si="5"/>
        <v>19.850000000000001</v>
      </c>
      <c r="B177" s="10" t="s">
        <v>105</v>
      </c>
      <c r="C177" s="10" t="s">
        <v>4</v>
      </c>
      <c r="D177" s="12">
        <v>279.5</v>
      </c>
      <c r="E177" s="11">
        <v>19.850000000000001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4"/>
      <c r="X177" s="11"/>
      <c r="Y177" s="11"/>
      <c r="Z177" s="11">
        <f t="shared" si="4"/>
        <v>19.850000000000001</v>
      </c>
    </row>
    <row r="178" spans="1:26" x14ac:dyDescent="0.25">
      <c r="A178" s="11">
        <f t="shared" si="5"/>
        <v>20.13000000000001</v>
      </c>
      <c r="B178" s="10" t="s">
        <v>106</v>
      </c>
      <c r="C178" s="10" t="s">
        <v>4</v>
      </c>
      <c r="D178" s="12">
        <v>281</v>
      </c>
      <c r="E178" s="11">
        <v>95.7</v>
      </c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4"/>
      <c r="X178" s="11"/>
      <c r="Y178" s="11"/>
      <c r="Z178" s="11">
        <f t="shared" si="4"/>
        <v>95.7</v>
      </c>
    </row>
    <row r="179" spans="1:26" x14ac:dyDescent="0.25">
      <c r="A179" s="11">
        <f t="shared" si="5"/>
        <v>0</v>
      </c>
      <c r="B179" s="10" t="s">
        <v>107</v>
      </c>
      <c r="C179" s="10" t="s">
        <v>4</v>
      </c>
      <c r="D179" s="12">
        <v>290</v>
      </c>
      <c r="E179" s="11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4"/>
      <c r="X179" s="11"/>
      <c r="Y179" s="11"/>
      <c r="Z179" s="11">
        <f t="shared" si="4"/>
        <v>0</v>
      </c>
    </row>
    <row r="180" spans="1:26" x14ac:dyDescent="0.25">
      <c r="A180" s="11">
        <f t="shared" si="5"/>
        <v>29.009999999999998</v>
      </c>
      <c r="B180" s="10" t="s">
        <v>108</v>
      </c>
      <c r="C180" s="10" t="s">
        <v>4</v>
      </c>
      <c r="D180" s="12">
        <v>218</v>
      </c>
      <c r="E180" s="11">
        <v>56.16</v>
      </c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4"/>
      <c r="X180" s="11"/>
      <c r="Y180" s="11"/>
      <c r="Z180" s="11">
        <f t="shared" si="4"/>
        <v>56.16</v>
      </c>
    </row>
    <row r="181" spans="1:26" x14ac:dyDescent="0.25">
      <c r="A181" s="11">
        <f t="shared" si="5"/>
        <v>12.159000000000001</v>
      </c>
      <c r="B181" s="10" t="s">
        <v>108</v>
      </c>
      <c r="C181" s="10" t="s">
        <v>4</v>
      </c>
      <c r="D181" s="12">
        <v>209.43</v>
      </c>
      <c r="E181" s="11">
        <v>12.159000000000001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4"/>
      <c r="X181" s="11"/>
      <c r="Y181" s="11"/>
      <c r="Z181" s="11">
        <f t="shared" si="4"/>
        <v>12.159000000000001</v>
      </c>
    </row>
    <row r="182" spans="1:26" x14ac:dyDescent="0.25">
      <c r="A182" s="11">
        <f t="shared" si="5"/>
        <v>-2.6479999999999961</v>
      </c>
      <c r="B182" s="10" t="s">
        <v>109</v>
      </c>
      <c r="C182" s="10" t="s">
        <v>4</v>
      </c>
      <c r="D182" s="12">
        <v>127</v>
      </c>
      <c r="E182" s="11">
        <v>53.311999999999998</v>
      </c>
      <c r="F182" s="13">
        <v>16.3</v>
      </c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4"/>
      <c r="X182" s="11"/>
      <c r="Y182" s="11"/>
      <c r="Z182" s="11">
        <f t="shared" si="4"/>
        <v>69.611999999999995</v>
      </c>
    </row>
    <row r="183" spans="1:26" x14ac:dyDescent="0.25">
      <c r="A183" s="11">
        <f t="shared" si="5"/>
        <v>0</v>
      </c>
      <c r="B183" s="10" t="s">
        <v>110</v>
      </c>
      <c r="C183" s="10" t="s">
        <v>4</v>
      </c>
      <c r="D183" s="12">
        <v>130.80000000000001</v>
      </c>
      <c r="E183" s="11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4"/>
      <c r="X183" s="11"/>
      <c r="Y183" s="11"/>
      <c r="Z183" s="11">
        <f t="shared" si="4"/>
        <v>0</v>
      </c>
    </row>
    <row r="184" spans="1:26" x14ac:dyDescent="0.25">
      <c r="A184" s="11">
        <f t="shared" si="5"/>
        <v>0</v>
      </c>
      <c r="B184" s="10" t="s">
        <v>111</v>
      </c>
      <c r="C184" s="10" t="s">
        <v>4</v>
      </c>
      <c r="D184" s="12">
        <v>240</v>
      </c>
      <c r="E184" s="11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4"/>
      <c r="X184" s="11"/>
      <c r="Y184" s="11"/>
      <c r="Z184" s="11">
        <f t="shared" si="4"/>
        <v>0</v>
      </c>
    </row>
    <row r="185" spans="1:26" x14ac:dyDescent="0.25">
      <c r="A185" s="11">
        <f t="shared" si="5"/>
        <v>0</v>
      </c>
      <c r="B185" s="10" t="s">
        <v>110</v>
      </c>
      <c r="C185" s="10" t="s">
        <v>4</v>
      </c>
      <c r="D185" s="12">
        <v>114.53</v>
      </c>
      <c r="E185" s="11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4"/>
      <c r="X185" s="11"/>
      <c r="Y185" s="11"/>
      <c r="Z185" s="11">
        <f t="shared" si="4"/>
        <v>0</v>
      </c>
    </row>
    <row r="186" spans="1:26" x14ac:dyDescent="0.25">
      <c r="A186" s="11">
        <f t="shared" si="5"/>
        <v>0</v>
      </c>
      <c r="B186" s="10" t="s">
        <v>112</v>
      </c>
      <c r="C186" s="10" t="s">
        <v>4</v>
      </c>
      <c r="D186" s="12">
        <v>110</v>
      </c>
      <c r="E186" s="11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4"/>
      <c r="X186" s="11"/>
      <c r="Y186" s="11"/>
      <c r="Z186" s="11">
        <f t="shared" si="4"/>
        <v>0</v>
      </c>
    </row>
    <row r="187" spans="1:26" x14ac:dyDescent="0.25">
      <c r="A187" s="11">
        <f t="shared" si="5"/>
        <v>0</v>
      </c>
      <c r="B187" s="10" t="s">
        <v>112</v>
      </c>
      <c r="C187" s="10" t="s">
        <v>4</v>
      </c>
      <c r="D187" s="12">
        <v>110.56</v>
      </c>
      <c r="E187" s="11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4"/>
      <c r="X187" s="11"/>
      <c r="Y187" s="11"/>
      <c r="Z187" s="11">
        <f t="shared" si="4"/>
        <v>0</v>
      </c>
    </row>
    <row r="188" spans="1:26" x14ac:dyDescent="0.25">
      <c r="A188" s="11">
        <f t="shared" si="5"/>
        <v>2.000000000000135E-2</v>
      </c>
      <c r="B188" s="18" t="s">
        <v>113</v>
      </c>
      <c r="C188" s="18" t="s">
        <v>4</v>
      </c>
      <c r="D188" s="19">
        <v>104</v>
      </c>
      <c r="E188" s="11">
        <v>2.46</v>
      </c>
      <c r="F188" s="13"/>
      <c r="G188" s="13"/>
      <c r="H188" s="13"/>
      <c r="I188" s="13"/>
      <c r="J188" s="13">
        <v>10</v>
      </c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4"/>
      <c r="X188" s="11"/>
      <c r="Y188" s="11"/>
      <c r="Z188" s="11">
        <f t="shared" si="4"/>
        <v>12.46</v>
      </c>
    </row>
    <row r="189" spans="1:26" x14ac:dyDescent="0.25">
      <c r="A189" s="11">
        <f t="shared" si="5"/>
        <v>0</v>
      </c>
      <c r="B189" s="10" t="s">
        <v>112</v>
      </c>
      <c r="C189" s="10" t="s">
        <v>4</v>
      </c>
      <c r="D189" s="12">
        <v>92</v>
      </c>
      <c r="E189" s="11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4"/>
      <c r="X189" s="11"/>
      <c r="Y189" s="11"/>
      <c r="Z189" s="11">
        <f t="shared" si="4"/>
        <v>0</v>
      </c>
    </row>
    <row r="190" spans="1:26" x14ac:dyDescent="0.25">
      <c r="A190" s="11">
        <f t="shared" si="5"/>
        <v>0</v>
      </c>
      <c r="B190" s="20" t="s">
        <v>114</v>
      </c>
      <c r="C190" s="20" t="s">
        <v>115</v>
      </c>
      <c r="D190" s="21">
        <v>24.29</v>
      </c>
      <c r="E190" s="11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4"/>
      <c r="X190" s="11"/>
      <c r="Y190" s="11"/>
      <c r="Z190" s="11">
        <f t="shared" si="4"/>
        <v>0</v>
      </c>
    </row>
    <row r="191" spans="1:26" x14ac:dyDescent="0.25">
      <c r="A191" s="11">
        <f t="shared" si="5"/>
        <v>12.420000000000073</v>
      </c>
      <c r="B191" s="20" t="s">
        <v>116</v>
      </c>
      <c r="C191" s="20" t="s">
        <v>115</v>
      </c>
      <c r="D191" s="21">
        <v>25.16</v>
      </c>
      <c r="E191" s="11">
        <v>3.39</v>
      </c>
      <c r="F191" s="13">
        <v>52</v>
      </c>
      <c r="G191" s="13"/>
      <c r="H191" s="13">
        <v>42</v>
      </c>
      <c r="I191" s="13"/>
      <c r="J191" s="13">
        <v>28</v>
      </c>
      <c r="K191" s="13">
        <v>42</v>
      </c>
      <c r="L191" s="13">
        <v>7</v>
      </c>
      <c r="M191" s="13">
        <v>28</v>
      </c>
      <c r="N191" s="13">
        <v>35</v>
      </c>
      <c r="O191" s="13">
        <v>42</v>
      </c>
      <c r="P191" s="13">
        <v>33</v>
      </c>
      <c r="Q191" s="13"/>
      <c r="R191" s="13">
        <v>42</v>
      </c>
      <c r="S191" s="13"/>
      <c r="T191" s="13">
        <v>28</v>
      </c>
      <c r="U191" s="13">
        <v>35</v>
      </c>
      <c r="V191" s="13">
        <v>14</v>
      </c>
      <c r="W191" s="14">
        <v>28</v>
      </c>
      <c r="X191" s="11">
        <v>14</v>
      </c>
      <c r="Y191" s="11"/>
      <c r="Z191" s="11">
        <f t="shared" si="4"/>
        <v>473.39</v>
      </c>
    </row>
    <row r="192" spans="1:26" x14ac:dyDescent="0.25">
      <c r="A192" s="11">
        <f t="shared" si="5"/>
        <v>0.39999999999997726</v>
      </c>
      <c r="B192" s="20" t="s">
        <v>117</v>
      </c>
      <c r="C192" s="20" t="s">
        <v>115</v>
      </c>
      <c r="D192" s="21">
        <v>23</v>
      </c>
      <c r="E192" s="11">
        <v>0.4</v>
      </c>
      <c r="F192" s="13"/>
      <c r="G192" s="13">
        <v>42</v>
      </c>
      <c r="H192" s="13"/>
      <c r="I192" s="13">
        <v>42</v>
      </c>
      <c r="J192" s="13"/>
      <c r="K192" s="13"/>
      <c r="L192" s="13">
        <v>42</v>
      </c>
      <c r="M192" s="13"/>
      <c r="N192" s="13"/>
      <c r="O192" s="13"/>
      <c r="P192" s="13"/>
      <c r="Q192" s="13">
        <v>42</v>
      </c>
      <c r="R192" s="13"/>
      <c r="S192" s="13">
        <v>42</v>
      </c>
      <c r="T192" s="13"/>
      <c r="U192" s="13"/>
      <c r="V192" s="13">
        <v>42</v>
      </c>
      <c r="W192" s="14"/>
      <c r="X192" s="11">
        <v>42</v>
      </c>
      <c r="Y192" s="11"/>
      <c r="Z192" s="11">
        <f t="shared" si="4"/>
        <v>294.39999999999998</v>
      </c>
    </row>
    <row r="193" spans="1:26" x14ac:dyDescent="0.25">
      <c r="A193" s="11">
        <f t="shared" si="5"/>
        <v>0.38400000000000001</v>
      </c>
      <c r="B193" s="10" t="s">
        <v>118</v>
      </c>
      <c r="C193" s="10" t="s">
        <v>4</v>
      </c>
      <c r="D193" s="12">
        <v>60</v>
      </c>
      <c r="E193" s="11">
        <v>0.68400000000000005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4"/>
      <c r="X193" s="11"/>
      <c r="Y193" s="11"/>
      <c r="Z193" s="11">
        <f t="shared" si="4"/>
        <v>0.68400000000000005</v>
      </c>
    </row>
    <row r="194" spans="1:26" x14ac:dyDescent="0.25">
      <c r="A194" s="11">
        <f t="shared" si="5"/>
        <v>1</v>
      </c>
      <c r="B194" s="10" t="s">
        <v>118</v>
      </c>
      <c r="C194" s="10" t="s">
        <v>4</v>
      </c>
      <c r="D194" s="12">
        <v>76</v>
      </c>
      <c r="E194" s="11"/>
      <c r="F194" s="13"/>
      <c r="G194" s="13"/>
      <c r="H194" s="13"/>
      <c r="I194" s="13"/>
      <c r="J194" s="13">
        <v>1</v>
      </c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4"/>
      <c r="X194" s="11"/>
      <c r="Y194" s="11"/>
      <c r="Z194" s="11">
        <f t="shared" si="4"/>
        <v>1</v>
      </c>
    </row>
    <row r="195" spans="1:26" x14ac:dyDescent="0.25">
      <c r="A195" s="11">
        <f t="shared" si="5"/>
        <v>0.79899999999999993</v>
      </c>
      <c r="B195" s="10" t="s">
        <v>119</v>
      </c>
      <c r="C195" s="10" t="s">
        <v>4</v>
      </c>
      <c r="D195" s="12">
        <v>1060</v>
      </c>
      <c r="E195" s="11">
        <v>0.84699999999999998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4"/>
      <c r="X195" s="11"/>
      <c r="Y195" s="11"/>
      <c r="Z195" s="11">
        <f t="shared" si="4"/>
        <v>0.84699999999999998</v>
      </c>
    </row>
    <row r="196" spans="1:26" x14ac:dyDescent="0.25">
      <c r="A196" s="11">
        <f t="shared" si="5"/>
        <v>-0.434</v>
      </c>
      <c r="B196" s="10" t="s">
        <v>120</v>
      </c>
      <c r="C196" s="10" t="s">
        <v>4</v>
      </c>
      <c r="D196" s="12">
        <v>1433.33</v>
      </c>
      <c r="E196" s="11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4"/>
      <c r="X196" s="11"/>
      <c r="Y196" s="11"/>
      <c r="Z196" s="11">
        <f t="shared" si="4"/>
        <v>0</v>
      </c>
    </row>
    <row r="197" spans="1:26" x14ac:dyDescent="0.25">
      <c r="A197" s="11">
        <f t="shared" si="5"/>
        <v>-0.25</v>
      </c>
      <c r="B197" s="10" t="s">
        <v>121</v>
      </c>
      <c r="C197" s="10" t="s">
        <v>4</v>
      </c>
      <c r="D197" s="12">
        <v>518</v>
      </c>
      <c r="E197" s="11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4"/>
      <c r="X197" s="11"/>
      <c r="Y197" s="11"/>
      <c r="Z197" s="11">
        <f t="shared" si="4"/>
        <v>0</v>
      </c>
    </row>
    <row r="198" spans="1:26" x14ac:dyDescent="0.25">
      <c r="A198" s="11">
        <f t="shared" si="5"/>
        <v>0</v>
      </c>
      <c r="B198" s="22" t="s">
        <v>122</v>
      </c>
      <c r="C198" s="22" t="s">
        <v>4</v>
      </c>
      <c r="D198" s="23">
        <v>31</v>
      </c>
      <c r="E198" s="11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4"/>
      <c r="X198" s="11"/>
      <c r="Y198" s="11"/>
      <c r="Z198" s="11">
        <f t="shared" si="4"/>
        <v>0</v>
      </c>
    </row>
    <row r="199" spans="1:26" x14ac:dyDescent="0.25">
      <c r="A199" s="11">
        <f t="shared" si="5"/>
        <v>63.90999999999994</v>
      </c>
      <c r="B199" s="22" t="s">
        <v>122</v>
      </c>
      <c r="C199" s="22" t="s">
        <v>4</v>
      </c>
      <c r="D199" s="23">
        <v>32</v>
      </c>
      <c r="E199" s="11">
        <v>17.45</v>
      </c>
      <c r="F199" s="13">
        <v>141.6</v>
      </c>
      <c r="G199" s="13"/>
      <c r="H199" s="13"/>
      <c r="I199" s="13"/>
      <c r="J199" s="13"/>
      <c r="K199" s="13"/>
      <c r="L199" s="13"/>
      <c r="M199" s="13"/>
      <c r="N199" s="13"/>
      <c r="O199" s="13">
        <v>145.5</v>
      </c>
      <c r="P199" s="13"/>
      <c r="Q199" s="13"/>
      <c r="R199" s="13"/>
      <c r="S199" s="13"/>
      <c r="T199" s="13"/>
      <c r="U199" s="13"/>
      <c r="V199" s="13"/>
      <c r="W199" s="14"/>
      <c r="X199" s="11"/>
      <c r="Y199" s="11"/>
      <c r="Z199" s="11">
        <f t="shared" si="4"/>
        <v>304.54999999999995</v>
      </c>
    </row>
    <row r="200" spans="1:26" x14ac:dyDescent="0.25">
      <c r="A200" s="11">
        <f t="shared" si="5"/>
        <v>0</v>
      </c>
      <c r="B200" s="24" t="s">
        <v>122</v>
      </c>
      <c r="C200" s="24" t="s">
        <v>4</v>
      </c>
      <c r="D200" s="25">
        <v>34</v>
      </c>
      <c r="E200" s="11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4"/>
      <c r="X200" s="11"/>
      <c r="Y200" s="11"/>
      <c r="Z200" s="11">
        <f t="shared" si="4"/>
        <v>0</v>
      </c>
    </row>
    <row r="201" spans="1:26" x14ac:dyDescent="0.25">
      <c r="A201" s="11">
        <f t="shared" si="5"/>
        <v>0.79</v>
      </c>
      <c r="B201" s="22" t="s">
        <v>123</v>
      </c>
      <c r="C201" s="22" t="s">
        <v>4</v>
      </c>
      <c r="D201" s="23">
        <v>38</v>
      </c>
      <c r="E201" s="11">
        <v>0.79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4"/>
      <c r="X201" s="11"/>
      <c r="Y201" s="11"/>
      <c r="Z201" s="11">
        <f t="shared" si="4"/>
        <v>0.79</v>
      </c>
    </row>
    <row r="202" spans="1:26" x14ac:dyDescent="0.25">
      <c r="A202" s="11">
        <f t="shared" si="5"/>
        <v>18.934999999999988</v>
      </c>
      <c r="B202" s="22" t="s">
        <v>123</v>
      </c>
      <c r="C202" s="22" t="s">
        <v>4</v>
      </c>
      <c r="D202" s="23">
        <v>36</v>
      </c>
      <c r="E202" s="11">
        <v>2.5150000000000001</v>
      </c>
      <c r="F202" s="13">
        <v>60.3</v>
      </c>
      <c r="G202" s="13"/>
      <c r="H202" s="13"/>
      <c r="I202" s="13"/>
      <c r="J202" s="13"/>
      <c r="K202" s="13"/>
      <c r="L202" s="13">
        <v>55.2</v>
      </c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4"/>
      <c r="X202" s="11"/>
      <c r="Y202" s="11"/>
      <c r="Z202" s="11">
        <f t="shared" si="4"/>
        <v>118.015</v>
      </c>
    </row>
    <row r="203" spans="1:26" x14ac:dyDescent="0.25">
      <c r="A203" s="11">
        <f t="shared" si="5"/>
        <v>0</v>
      </c>
      <c r="B203" s="22" t="s">
        <v>123</v>
      </c>
      <c r="C203" s="22" t="s">
        <v>4</v>
      </c>
      <c r="D203" s="23">
        <v>37.5</v>
      </c>
      <c r="E203" s="11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4"/>
      <c r="X203" s="11"/>
      <c r="Y203" s="11"/>
      <c r="Z203" s="11">
        <f t="shared" si="4"/>
        <v>0</v>
      </c>
    </row>
    <row r="204" spans="1:26" x14ac:dyDescent="0.25">
      <c r="A204" s="11">
        <f t="shared" si="5"/>
        <v>0</v>
      </c>
      <c r="B204" s="22" t="s">
        <v>124</v>
      </c>
      <c r="C204" s="22" t="s">
        <v>4</v>
      </c>
      <c r="D204" s="23">
        <v>180</v>
      </c>
      <c r="E204" s="11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4"/>
      <c r="X204" s="11"/>
      <c r="Y204" s="11"/>
      <c r="Z204" s="11">
        <f t="shared" si="4"/>
        <v>0</v>
      </c>
    </row>
    <row r="205" spans="1:26" x14ac:dyDescent="0.25">
      <c r="A205" s="11">
        <f t="shared" si="5"/>
        <v>-18.639999999999993</v>
      </c>
      <c r="B205" s="22" t="s">
        <v>125</v>
      </c>
      <c r="C205" s="22" t="s">
        <v>4</v>
      </c>
      <c r="D205" s="23">
        <v>35</v>
      </c>
      <c r="E205" s="11">
        <v>-1.24</v>
      </c>
      <c r="F205" s="13">
        <v>15.2</v>
      </c>
      <c r="G205" s="13"/>
      <c r="H205" s="13"/>
      <c r="I205" s="13"/>
      <c r="J205" s="13">
        <v>15</v>
      </c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4"/>
      <c r="X205" s="11"/>
      <c r="Y205" s="11"/>
      <c r="Z205" s="11">
        <f t="shared" ref="Z205:Z268" si="6">SUM(E205:Y205)</f>
        <v>28.96</v>
      </c>
    </row>
    <row r="206" spans="1:26" x14ac:dyDescent="0.25">
      <c r="A206" s="11">
        <f t="shared" ref="A206:A269" si="7">Z206-Z479</f>
        <v>0</v>
      </c>
      <c r="B206" s="22" t="s">
        <v>125</v>
      </c>
      <c r="C206" s="22" t="s">
        <v>4</v>
      </c>
      <c r="D206" s="23">
        <v>37</v>
      </c>
      <c r="E206" s="11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4"/>
      <c r="X206" s="11"/>
      <c r="Y206" s="11"/>
      <c r="Z206" s="11">
        <f t="shared" si="6"/>
        <v>0</v>
      </c>
    </row>
    <row r="207" spans="1:26" x14ac:dyDescent="0.25">
      <c r="A207" s="11">
        <f t="shared" si="7"/>
        <v>0</v>
      </c>
      <c r="B207" s="22" t="s">
        <v>125</v>
      </c>
      <c r="C207" s="22" t="s">
        <v>4</v>
      </c>
      <c r="D207" s="23">
        <v>30</v>
      </c>
      <c r="E207" s="11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4"/>
      <c r="X207" s="11"/>
      <c r="Y207" s="11"/>
      <c r="Z207" s="11">
        <f t="shared" si="6"/>
        <v>0</v>
      </c>
    </row>
    <row r="208" spans="1:26" x14ac:dyDescent="0.25">
      <c r="A208" s="11">
        <f t="shared" si="7"/>
        <v>0</v>
      </c>
      <c r="B208" s="22" t="s">
        <v>126</v>
      </c>
      <c r="C208" s="22" t="s">
        <v>4</v>
      </c>
      <c r="D208" s="23">
        <v>29</v>
      </c>
      <c r="E208" s="11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4"/>
      <c r="X208" s="11"/>
      <c r="Y208" s="11"/>
      <c r="Z208" s="11">
        <f t="shared" si="6"/>
        <v>0</v>
      </c>
    </row>
    <row r="209" spans="1:26" x14ac:dyDescent="0.25">
      <c r="A209" s="11">
        <f t="shared" si="7"/>
        <v>0.13000000000000256</v>
      </c>
      <c r="B209" s="22" t="s">
        <v>126</v>
      </c>
      <c r="C209" s="22" t="s">
        <v>4</v>
      </c>
      <c r="D209" s="23">
        <v>28</v>
      </c>
      <c r="E209" s="11">
        <v>3.87</v>
      </c>
      <c r="F209" s="13">
        <v>15</v>
      </c>
      <c r="G209" s="13"/>
      <c r="H209" s="13"/>
      <c r="I209" s="13"/>
      <c r="J209" s="13">
        <v>20</v>
      </c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4"/>
      <c r="X209" s="11"/>
      <c r="Y209" s="11"/>
      <c r="Z209" s="11">
        <f t="shared" si="6"/>
        <v>38.870000000000005</v>
      </c>
    </row>
    <row r="210" spans="1:26" x14ac:dyDescent="0.25">
      <c r="A210" s="11">
        <f t="shared" si="7"/>
        <v>0</v>
      </c>
      <c r="B210" s="22" t="s">
        <v>126</v>
      </c>
      <c r="C210" s="22" t="s">
        <v>4</v>
      </c>
      <c r="D210" s="23">
        <v>20</v>
      </c>
      <c r="E210" s="11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4"/>
      <c r="X210" s="11"/>
      <c r="Y210" s="11"/>
      <c r="Z210" s="11">
        <f t="shared" si="6"/>
        <v>0</v>
      </c>
    </row>
    <row r="211" spans="1:26" x14ac:dyDescent="0.25">
      <c r="A211" s="11">
        <f t="shared" si="7"/>
        <v>0</v>
      </c>
      <c r="B211" s="22" t="s">
        <v>127</v>
      </c>
      <c r="C211" s="22" t="s">
        <v>4</v>
      </c>
      <c r="D211" s="23">
        <v>125</v>
      </c>
      <c r="E211" s="11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4"/>
      <c r="X211" s="11"/>
      <c r="Y211" s="11"/>
      <c r="Z211" s="11">
        <f t="shared" si="6"/>
        <v>0</v>
      </c>
    </row>
    <row r="212" spans="1:26" x14ac:dyDescent="0.25">
      <c r="A212" s="11">
        <f t="shared" si="7"/>
        <v>-8.99999999999892E-2</v>
      </c>
      <c r="B212" s="22" t="s">
        <v>127</v>
      </c>
      <c r="C212" s="22" t="s">
        <v>4</v>
      </c>
      <c r="D212" s="23">
        <v>160</v>
      </c>
      <c r="E212" s="11"/>
      <c r="F212" s="13">
        <v>25</v>
      </c>
      <c r="G212" s="13"/>
      <c r="H212" s="13">
        <v>25</v>
      </c>
      <c r="I212" s="13"/>
      <c r="J212" s="13">
        <v>25</v>
      </c>
      <c r="K212" s="13"/>
      <c r="L212" s="13"/>
      <c r="M212" s="13"/>
      <c r="N212" s="13"/>
      <c r="O212" s="13">
        <v>25</v>
      </c>
      <c r="P212" s="13"/>
      <c r="Q212" s="13"/>
      <c r="R212" s="13"/>
      <c r="S212" s="13"/>
      <c r="T212" s="13"/>
      <c r="U212" s="13">
        <v>25</v>
      </c>
      <c r="V212" s="13"/>
      <c r="W212" s="14"/>
      <c r="X212" s="11"/>
      <c r="Y212" s="11"/>
      <c r="Z212" s="11">
        <f t="shared" si="6"/>
        <v>125</v>
      </c>
    </row>
    <row r="213" spans="1:26" x14ac:dyDescent="0.25">
      <c r="A213" s="11">
        <f t="shared" si="7"/>
        <v>0</v>
      </c>
      <c r="B213" s="22" t="s">
        <v>128</v>
      </c>
      <c r="C213" s="22" t="s">
        <v>4</v>
      </c>
      <c r="D213" s="23">
        <v>145</v>
      </c>
      <c r="E213" s="11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4"/>
      <c r="X213" s="11"/>
      <c r="Y213" s="11"/>
      <c r="Z213" s="11">
        <f t="shared" si="6"/>
        <v>0</v>
      </c>
    </row>
    <row r="214" spans="1:26" x14ac:dyDescent="0.25">
      <c r="A214" s="11">
        <f t="shared" si="7"/>
        <v>23.900000000000006</v>
      </c>
      <c r="B214" s="22" t="s">
        <v>128</v>
      </c>
      <c r="C214" s="22" t="s">
        <v>4</v>
      </c>
      <c r="D214" s="23">
        <v>180</v>
      </c>
      <c r="E214" s="11"/>
      <c r="F214" s="13">
        <v>25</v>
      </c>
      <c r="G214" s="13"/>
      <c r="H214" s="13"/>
      <c r="I214" s="13"/>
      <c r="J214" s="13">
        <v>25</v>
      </c>
      <c r="K214" s="13"/>
      <c r="L214" s="13"/>
      <c r="M214" s="13"/>
      <c r="N214" s="13"/>
      <c r="O214" s="13">
        <v>25</v>
      </c>
      <c r="P214" s="13"/>
      <c r="Q214" s="13"/>
      <c r="R214" s="13"/>
      <c r="S214" s="13"/>
      <c r="T214" s="13"/>
      <c r="U214" s="13">
        <v>50</v>
      </c>
      <c r="V214" s="13"/>
      <c r="W214" s="14"/>
      <c r="X214" s="11"/>
      <c r="Y214" s="11"/>
      <c r="Z214" s="11">
        <f t="shared" si="6"/>
        <v>125</v>
      </c>
    </row>
    <row r="215" spans="1:26" x14ac:dyDescent="0.25">
      <c r="A215" s="11">
        <f t="shared" si="7"/>
        <v>0</v>
      </c>
      <c r="B215" s="22" t="s">
        <v>128</v>
      </c>
      <c r="C215" s="22" t="s">
        <v>4</v>
      </c>
      <c r="D215" s="23">
        <v>173</v>
      </c>
      <c r="E215" s="11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4"/>
      <c r="X215" s="11"/>
      <c r="Y215" s="11"/>
      <c r="Z215" s="11">
        <f t="shared" si="6"/>
        <v>0</v>
      </c>
    </row>
    <row r="216" spans="1:26" x14ac:dyDescent="0.25">
      <c r="A216" s="11">
        <f t="shared" si="7"/>
        <v>0</v>
      </c>
      <c r="B216" s="22" t="s">
        <v>129</v>
      </c>
      <c r="C216" s="22" t="s">
        <v>4</v>
      </c>
      <c r="D216" s="23">
        <v>168</v>
      </c>
      <c r="E216" s="11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4"/>
      <c r="X216" s="11"/>
      <c r="Y216" s="11"/>
      <c r="Z216" s="11">
        <f t="shared" si="6"/>
        <v>0</v>
      </c>
    </row>
    <row r="217" spans="1:26" x14ac:dyDescent="0.25">
      <c r="A217" s="11">
        <f t="shared" si="7"/>
        <v>15.219999999999999</v>
      </c>
      <c r="B217" s="22" t="s">
        <v>130</v>
      </c>
      <c r="C217" s="22" t="s">
        <v>4</v>
      </c>
      <c r="D217" s="23">
        <v>28</v>
      </c>
      <c r="E217" s="11">
        <v>27.33</v>
      </c>
      <c r="F217" s="13"/>
      <c r="G217" s="13"/>
      <c r="H217" s="13"/>
      <c r="I217" s="13"/>
      <c r="J217" s="13">
        <v>35.4</v>
      </c>
      <c r="K217" s="13"/>
      <c r="L217" s="13"/>
      <c r="M217" s="13"/>
      <c r="N217" s="13"/>
      <c r="O217" s="13">
        <v>34.39</v>
      </c>
      <c r="P217" s="13"/>
      <c r="Q217" s="13"/>
      <c r="R217" s="13"/>
      <c r="S217" s="13"/>
      <c r="T217" s="13"/>
      <c r="U217" s="13"/>
      <c r="V217" s="13"/>
      <c r="W217" s="14"/>
      <c r="X217" s="11"/>
      <c r="Y217" s="11"/>
      <c r="Z217" s="11">
        <f t="shared" si="6"/>
        <v>97.12</v>
      </c>
    </row>
    <row r="218" spans="1:26" x14ac:dyDescent="0.25">
      <c r="A218" s="11">
        <f t="shared" si="7"/>
        <v>0</v>
      </c>
      <c r="B218" s="9" t="s">
        <v>130</v>
      </c>
      <c r="C218" s="9" t="s">
        <v>4</v>
      </c>
      <c r="D218" s="26">
        <v>25</v>
      </c>
      <c r="E218" s="11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4"/>
      <c r="X218" s="11"/>
      <c r="Y218" s="11"/>
      <c r="Z218" s="11">
        <f t="shared" si="6"/>
        <v>0</v>
      </c>
    </row>
    <row r="219" spans="1:26" x14ac:dyDescent="0.25">
      <c r="A219" s="11">
        <f t="shared" si="7"/>
        <v>0</v>
      </c>
      <c r="B219" s="22" t="s">
        <v>130</v>
      </c>
      <c r="C219" s="22" t="s">
        <v>4</v>
      </c>
      <c r="D219" s="23">
        <v>18</v>
      </c>
      <c r="E219" s="11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4"/>
      <c r="X219" s="11"/>
      <c r="Y219" s="11"/>
      <c r="Z219" s="11">
        <f t="shared" si="6"/>
        <v>0</v>
      </c>
    </row>
    <row r="220" spans="1:26" x14ac:dyDescent="0.25">
      <c r="A220" s="11">
        <f t="shared" si="7"/>
        <v>0</v>
      </c>
      <c r="B220" s="22" t="s">
        <v>131</v>
      </c>
      <c r="C220" s="22" t="s">
        <v>4</v>
      </c>
      <c r="D220" s="23">
        <v>154</v>
      </c>
      <c r="E220" s="11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4"/>
      <c r="X220" s="11"/>
      <c r="Y220" s="11"/>
      <c r="Z220" s="11">
        <f t="shared" si="6"/>
        <v>0</v>
      </c>
    </row>
    <row r="221" spans="1:26" x14ac:dyDescent="0.25">
      <c r="A221" s="11">
        <f t="shared" si="7"/>
        <v>0</v>
      </c>
      <c r="B221" s="22" t="s">
        <v>132</v>
      </c>
      <c r="C221" s="22" t="s">
        <v>4</v>
      </c>
      <c r="D221" s="23">
        <v>320</v>
      </c>
      <c r="E221" s="11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4"/>
      <c r="X221" s="11"/>
      <c r="Y221" s="11"/>
      <c r="Z221" s="11">
        <f t="shared" si="6"/>
        <v>0</v>
      </c>
    </row>
    <row r="222" spans="1:26" x14ac:dyDescent="0.25">
      <c r="A222" s="11">
        <f t="shared" si="7"/>
        <v>0</v>
      </c>
      <c r="B222" s="10" t="s">
        <v>133</v>
      </c>
      <c r="C222" s="10" t="s">
        <v>73</v>
      </c>
      <c r="D222" s="12">
        <v>6.58</v>
      </c>
      <c r="E222" s="11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4"/>
      <c r="X222" s="11"/>
      <c r="Y222" s="11"/>
      <c r="Z222" s="11">
        <f t="shared" si="6"/>
        <v>0</v>
      </c>
    </row>
    <row r="223" spans="1:26" x14ac:dyDescent="0.25">
      <c r="A223" s="11">
        <f t="shared" si="7"/>
        <v>0</v>
      </c>
      <c r="B223" s="10" t="s">
        <v>133</v>
      </c>
      <c r="C223" s="10" t="s">
        <v>73</v>
      </c>
      <c r="D223" s="12">
        <v>12</v>
      </c>
      <c r="E223" s="11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4"/>
      <c r="X223" s="11"/>
      <c r="Y223" s="11"/>
      <c r="Z223" s="11">
        <f t="shared" si="6"/>
        <v>0</v>
      </c>
    </row>
    <row r="224" spans="1:26" x14ac:dyDescent="0.25">
      <c r="A224" s="11">
        <f t="shared" si="7"/>
        <v>0</v>
      </c>
      <c r="B224" s="10" t="s">
        <v>133</v>
      </c>
      <c r="C224" s="10" t="s">
        <v>73</v>
      </c>
      <c r="D224" s="12">
        <v>6.97</v>
      </c>
      <c r="E224" s="11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4"/>
      <c r="X224" s="11"/>
      <c r="Y224" s="11"/>
      <c r="Z224" s="11">
        <f t="shared" si="6"/>
        <v>0</v>
      </c>
    </row>
    <row r="225" spans="1:26" x14ac:dyDescent="0.25">
      <c r="A225" s="11">
        <f t="shared" si="7"/>
        <v>0</v>
      </c>
      <c r="B225" s="10" t="s">
        <v>134</v>
      </c>
      <c r="C225" s="10" t="s">
        <v>73</v>
      </c>
      <c r="D225" s="12">
        <v>7.77</v>
      </c>
      <c r="E225" s="11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4"/>
      <c r="X225" s="11"/>
      <c r="Y225" s="11"/>
      <c r="Z225" s="11">
        <f t="shared" si="6"/>
        <v>0</v>
      </c>
    </row>
    <row r="226" spans="1:26" x14ac:dyDescent="0.25">
      <c r="A226" s="11">
        <f t="shared" si="7"/>
        <v>0</v>
      </c>
      <c r="B226" s="10" t="s">
        <v>135</v>
      </c>
      <c r="C226" s="10" t="s">
        <v>4</v>
      </c>
      <c r="D226" s="12">
        <v>78.5</v>
      </c>
      <c r="E226" s="11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4"/>
      <c r="X226" s="11"/>
      <c r="Y226" s="11"/>
      <c r="Z226" s="11">
        <f t="shared" si="6"/>
        <v>0</v>
      </c>
    </row>
    <row r="227" spans="1:26" x14ac:dyDescent="0.25">
      <c r="A227" s="11">
        <f t="shared" si="7"/>
        <v>0</v>
      </c>
      <c r="B227" s="10" t="s">
        <v>136</v>
      </c>
      <c r="C227" s="10" t="s">
        <v>4</v>
      </c>
      <c r="D227" s="12">
        <v>178</v>
      </c>
      <c r="E227" s="11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4"/>
      <c r="X227" s="11"/>
      <c r="Y227" s="11"/>
      <c r="Z227" s="11">
        <f t="shared" si="6"/>
        <v>0</v>
      </c>
    </row>
    <row r="228" spans="1:26" x14ac:dyDescent="0.25">
      <c r="A228" s="11">
        <f t="shared" si="7"/>
        <v>0</v>
      </c>
      <c r="B228" s="10" t="s">
        <v>136</v>
      </c>
      <c r="C228" s="10" t="s">
        <v>4</v>
      </c>
      <c r="D228" s="12">
        <v>180</v>
      </c>
      <c r="E228" s="11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4"/>
      <c r="X228" s="11"/>
      <c r="Y228" s="11"/>
      <c r="Z228" s="11">
        <f t="shared" si="6"/>
        <v>0</v>
      </c>
    </row>
    <row r="229" spans="1:26" x14ac:dyDescent="0.25">
      <c r="A229" s="11">
        <f t="shared" si="7"/>
        <v>0</v>
      </c>
      <c r="B229" s="10" t="s">
        <v>137</v>
      </c>
      <c r="C229" s="10" t="s">
        <v>4</v>
      </c>
      <c r="D229" s="12">
        <v>72</v>
      </c>
      <c r="E229" s="11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4"/>
      <c r="X229" s="11"/>
      <c r="Y229" s="11"/>
      <c r="Z229" s="11">
        <f t="shared" si="6"/>
        <v>0</v>
      </c>
    </row>
    <row r="230" spans="1:26" x14ac:dyDescent="0.25">
      <c r="A230" s="11">
        <f t="shared" si="7"/>
        <v>0</v>
      </c>
      <c r="B230" s="10" t="s">
        <v>138</v>
      </c>
      <c r="C230" s="10" t="s">
        <v>4</v>
      </c>
      <c r="D230" s="12">
        <v>420</v>
      </c>
      <c r="E230" s="11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4"/>
      <c r="X230" s="11"/>
      <c r="Y230" s="11"/>
      <c r="Z230" s="11">
        <f t="shared" si="6"/>
        <v>0</v>
      </c>
    </row>
    <row r="231" spans="1:26" x14ac:dyDescent="0.25">
      <c r="A231" s="11">
        <f t="shared" si="7"/>
        <v>19.990000000000002</v>
      </c>
      <c r="B231" s="10" t="s">
        <v>139</v>
      </c>
      <c r="C231" s="10" t="s">
        <v>4</v>
      </c>
      <c r="D231" s="12">
        <v>119</v>
      </c>
      <c r="E231" s="11"/>
      <c r="F231" s="13">
        <v>20</v>
      </c>
      <c r="G231" s="13"/>
      <c r="H231" s="13"/>
      <c r="I231" s="13"/>
      <c r="J231" s="13">
        <v>10</v>
      </c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4"/>
      <c r="X231" s="11"/>
      <c r="Y231" s="11"/>
      <c r="Z231" s="11">
        <f t="shared" si="6"/>
        <v>30</v>
      </c>
    </row>
    <row r="232" spans="1:26" x14ac:dyDescent="0.25">
      <c r="A232" s="11">
        <f t="shared" si="7"/>
        <v>0</v>
      </c>
      <c r="B232" s="10" t="s">
        <v>140</v>
      </c>
      <c r="C232" s="10" t="s">
        <v>4</v>
      </c>
      <c r="D232" s="12">
        <v>128.13999999999999</v>
      </c>
      <c r="E232" s="11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4"/>
      <c r="X232" s="11"/>
      <c r="Y232" s="11"/>
      <c r="Z232" s="11">
        <f t="shared" si="6"/>
        <v>0</v>
      </c>
    </row>
    <row r="233" spans="1:26" x14ac:dyDescent="0.25">
      <c r="A233" s="11">
        <f t="shared" si="7"/>
        <v>0</v>
      </c>
      <c r="B233" s="10" t="s">
        <v>141</v>
      </c>
      <c r="C233" s="10" t="s">
        <v>4</v>
      </c>
      <c r="D233" s="12">
        <v>115.83</v>
      </c>
      <c r="E233" s="11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4"/>
      <c r="X233" s="11"/>
      <c r="Y233" s="11"/>
      <c r="Z233" s="11">
        <f t="shared" si="6"/>
        <v>0</v>
      </c>
    </row>
    <row r="234" spans="1:26" x14ac:dyDescent="0.25">
      <c r="A234" s="11">
        <f t="shared" si="7"/>
        <v>0</v>
      </c>
      <c r="B234" s="10" t="s">
        <v>142</v>
      </c>
      <c r="C234" s="10" t="s">
        <v>4</v>
      </c>
      <c r="D234" s="12">
        <v>123.53</v>
      </c>
      <c r="E234" s="11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4"/>
      <c r="X234" s="11"/>
      <c r="Y234" s="11"/>
      <c r="Z234" s="11">
        <f t="shared" si="6"/>
        <v>0</v>
      </c>
    </row>
    <row r="235" spans="1:26" x14ac:dyDescent="0.25">
      <c r="A235" s="11">
        <f t="shared" si="7"/>
        <v>7.3800000000000008</v>
      </c>
      <c r="B235" s="10" t="s">
        <v>143</v>
      </c>
      <c r="C235" s="10" t="s">
        <v>4</v>
      </c>
      <c r="D235" s="12">
        <v>163</v>
      </c>
      <c r="E235" s="11">
        <v>16.350000000000001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4"/>
      <c r="X235" s="11"/>
      <c r="Y235" s="11"/>
      <c r="Z235" s="11">
        <f t="shared" si="6"/>
        <v>16.350000000000001</v>
      </c>
    </row>
    <row r="236" spans="1:26" x14ac:dyDescent="0.25">
      <c r="A236" s="11">
        <f t="shared" si="7"/>
        <v>0</v>
      </c>
      <c r="B236" s="10" t="s">
        <v>144</v>
      </c>
      <c r="C236" s="10" t="s">
        <v>4</v>
      </c>
      <c r="D236" s="12">
        <v>235.75</v>
      </c>
      <c r="E236" s="11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4"/>
      <c r="X236" s="11"/>
      <c r="Y236" s="11"/>
      <c r="Z236" s="11">
        <f t="shared" si="6"/>
        <v>0</v>
      </c>
    </row>
    <row r="237" spans="1:26" x14ac:dyDescent="0.25">
      <c r="A237" s="11">
        <f t="shared" si="7"/>
        <v>0</v>
      </c>
      <c r="B237" s="10" t="s">
        <v>144</v>
      </c>
      <c r="C237" s="10" t="s">
        <v>4</v>
      </c>
      <c r="D237" s="12">
        <v>290.44</v>
      </c>
      <c r="E237" s="11">
        <v>14</v>
      </c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4"/>
      <c r="X237" s="11"/>
      <c r="Y237" s="11"/>
      <c r="Z237" s="11">
        <f t="shared" si="6"/>
        <v>14</v>
      </c>
    </row>
    <row r="238" spans="1:26" x14ac:dyDescent="0.25">
      <c r="A238" s="11">
        <f t="shared" si="7"/>
        <v>10.700000000000003</v>
      </c>
      <c r="B238" s="10" t="s">
        <v>144</v>
      </c>
      <c r="C238" s="10" t="s">
        <v>4</v>
      </c>
      <c r="D238" s="12">
        <v>291</v>
      </c>
      <c r="E238" s="11">
        <v>6.7</v>
      </c>
      <c r="F238" s="13">
        <v>70</v>
      </c>
      <c r="G238" s="13"/>
      <c r="H238" s="13"/>
      <c r="I238" s="13"/>
      <c r="J238" s="13"/>
      <c r="K238" s="13"/>
      <c r="L238" s="13"/>
      <c r="M238" s="13"/>
      <c r="N238" s="13"/>
      <c r="O238" s="13">
        <v>30</v>
      </c>
      <c r="P238" s="13"/>
      <c r="Q238" s="13"/>
      <c r="R238" s="13"/>
      <c r="S238" s="13"/>
      <c r="T238" s="13">
        <v>20</v>
      </c>
      <c r="U238" s="13"/>
      <c r="V238" s="13"/>
      <c r="W238" s="14"/>
      <c r="X238" s="11"/>
      <c r="Y238" s="11"/>
      <c r="Z238" s="11">
        <f t="shared" si="6"/>
        <v>126.7</v>
      </c>
    </row>
    <row r="239" spans="1:26" x14ac:dyDescent="0.25">
      <c r="A239" s="11">
        <f t="shared" si="7"/>
        <v>0</v>
      </c>
      <c r="B239" s="10" t="s">
        <v>145</v>
      </c>
      <c r="C239" s="10" t="s">
        <v>4</v>
      </c>
      <c r="D239" s="12">
        <v>88.9</v>
      </c>
      <c r="E239" s="11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4"/>
      <c r="X239" s="11"/>
      <c r="Y239" s="11"/>
      <c r="Z239" s="11">
        <f t="shared" si="6"/>
        <v>0</v>
      </c>
    </row>
    <row r="240" spans="1:26" x14ac:dyDescent="0.25">
      <c r="A240" s="11">
        <f t="shared" si="7"/>
        <v>0</v>
      </c>
      <c r="B240" s="10" t="s">
        <v>145</v>
      </c>
      <c r="C240" s="10" t="s">
        <v>4</v>
      </c>
      <c r="D240" s="12">
        <v>160</v>
      </c>
      <c r="E240" s="11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4"/>
      <c r="X240" s="11"/>
      <c r="Y240" s="11"/>
      <c r="Z240" s="11">
        <f t="shared" si="6"/>
        <v>0</v>
      </c>
    </row>
    <row r="241" spans="1:26" x14ac:dyDescent="0.25">
      <c r="A241" s="11">
        <f t="shared" si="7"/>
        <v>0</v>
      </c>
      <c r="B241" s="10" t="s">
        <v>146</v>
      </c>
      <c r="C241" s="10" t="s">
        <v>4</v>
      </c>
      <c r="D241" s="12">
        <v>122</v>
      </c>
      <c r="E241" s="11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4"/>
      <c r="X241" s="11"/>
      <c r="Y241" s="11"/>
      <c r="Z241" s="11">
        <f t="shared" si="6"/>
        <v>0</v>
      </c>
    </row>
    <row r="242" spans="1:26" x14ac:dyDescent="0.25">
      <c r="A242" s="11">
        <f t="shared" si="7"/>
        <v>4.9999999999982947E-2</v>
      </c>
      <c r="B242" s="10" t="s">
        <v>146</v>
      </c>
      <c r="C242" s="10" t="s">
        <v>4</v>
      </c>
      <c r="D242" s="12">
        <v>116</v>
      </c>
      <c r="E242" s="11"/>
      <c r="F242" s="13">
        <v>49</v>
      </c>
      <c r="G242" s="13"/>
      <c r="H242" s="13"/>
      <c r="I242" s="13"/>
      <c r="J242" s="13">
        <v>40</v>
      </c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>
        <v>43.1</v>
      </c>
      <c r="V242" s="13"/>
      <c r="W242" s="14"/>
      <c r="X242" s="11"/>
      <c r="Y242" s="11"/>
      <c r="Z242" s="11">
        <f t="shared" si="6"/>
        <v>132.1</v>
      </c>
    </row>
    <row r="243" spans="1:26" x14ac:dyDescent="0.25">
      <c r="A243" s="11">
        <f t="shared" si="7"/>
        <v>19.159999999999997</v>
      </c>
      <c r="B243" s="10" t="s">
        <v>147</v>
      </c>
      <c r="C243" s="10" t="s">
        <v>4</v>
      </c>
      <c r="D243" s="12">
        <v>121</v>
      </c>
      <c r="E243" s="11"/>
      <c r="F243" s="13">
        <v>33.700000000000003</v>
      </c>
      <c r="G243" s="13"/>
      <c r="H243" s="13"/>
      <c r="I243" s="13"/>
      <c r="J243" s="13">
        <v>50</v>
      </c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>
        <v>70.3</v>
      </c>
      <c r="V243" s="13"/>
      <c r="W243" s="14"/>
      <c r="X243" s="11"/>
      <c r="Y243" s="11"/>
      <c r="Z243" s="11">
        <f t="shared" si="6"/>
        <v>154</v>
      </c>
    </row>
    <row r="244" spans="1:26" x14ac:dyDescent="0.25">
      <c r="A244" s="11">
        <f t="shared" si="7"/>
        <v>0</v>
      </c>
      <c r="B244" s="10" t="s">
        <v>147</v>
      </c>
      <c r="C244" s="10" t="s">
        <v>4</v>
      </c>
      <c r="D244" s="12">
        <v>116</v>
      </c>
      <c r="E244" s="11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4"/>
      <c r="X244" s="11"/>
      <c r="Y244" s="11"/>
      <c r="Z244" s="11">
        <f t="shared" si="6"/>
        <v>0</v>
      </c>
    </row>
    <row r="245" spans="1:26" x14ac:dyDescent="0.25">
      <c r="A245" s="11">
        <f t="shared" si="7"/>
        <v>0</v>
      </c>
      <c r="B245" s="10" t="s">
        <v>148</v>
      </c>
      <c r="C245" s="10" t="s">
        <v>4</v>
      </c>
      <c r="D245" s="12">
        <v>175</v>
      </c>
      <c r="E245" s="11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4"/>
      <c r="X245" s="11"/>
      <c r="Y245" s="11"/>
      <c r="Z245" s="11">
        <f t="shared" si="6"/>
        <v>0</v>
      </c>
    </row>
    <row r="246" spans="1:26" x14ac:dyDescent="0.25">
      <c r="A246" s="11">
        <f t="shared" si="7"/>
        <v>16.400000000000006</v>
      </c>
      <c r="B246" s="10" t="s">
        <v>148</v>
      </c>
      <c r="C246" s="10" t="s">
        <v>4</v>
      </c>
      <c r="D246" s="12">
        <v>162</v>
      </c>
      <c r="E246" s="11"/>
      <c r="F246" s="13">
        <v>62</v>
      </c>
      <c r="G246" s="13"/>
      <c r="H246" s="13"/>
      <c r="I246" s="13"/>
      <c r="J246" s="13">
        <v>60.3</v>
      </c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>
        <v>32.299999999999997</v>
      </c>
      <c r="V246" s="13"/>
      <c r="W246" s="14"/>
      <c r="X246" s="11"/>
      <c r="Y246" s="11"/>
      <c r="Z246" s="11">
        <f t="shared" si="6"/>
        <v>154.6</v>
      </c>
    </row>
    <row r="247" spans="1:26" x14ac:dyDescent="0.25">
      <c r="A247" s="11">
        <f t="shared" si="7"/>
        <v>0</v>
      </c>
      <c r="B247" s="10" t="s">
        <v>149</v>
      </c>
      <c r="C247" s="10" t="s">
        <v>4</v>
      </c>
      <c r="D247" s="12">
        <v>95</v>
      </c>
      <c r="E247" s="11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4"/>
      <c r="X247" s="11"/>
      <c r="Y247" s="11"/>
      <c r="Z247" s="11">
        <f t="shared" si="6"/>
        <v>0</v>
      </c>
    </row>
    <row r="248" spans="1:26" x14ac:dyDescent="0.25">
      <c r="A248" s="11">
        <f t="shared" si="7"/>
        <v>6.9999999999993179E-2</v>
      </c>
      <c r="B248" s="10" t="s">
        <v>149</v>
      </c>
      <c r="C248" s="10" t="s">
        <v>4</v>
      </c>
      <c r="D248" s="12">
        <v>109</v>
      </c>
      <c r="E248" s="11"/>
      <c r="F248" s="13">
        <v>50</v>
      </c>
      <c r="G248" s="13"/>
      <c r="H248" s="13"/>
      <c r="I248" s="13"/>
      <c r="J248" s="13">
        <v>48</v>
      </c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>
        <v>46</v>
      </c>
      <c r="V248" s="13"/>
      <c r="W248" s="14"/>
      <c r="X248" s="11"/>
      <c r="Y248" s="11"/>
      <c r="Z248" s="11">
        <f t="shared" si="6"/>
        <v>144</v>
      </c>
    </row>
    <row r="249" spans="1:26" x14ac:dyDescent="0.25">
      <c r="A249" s="11">
        <f t="shared" si="7"/>
        <v>0</v>
      </c>
      <c r="B249" s="10" t="s">
        <v>150</v>
      </c>
      <c r="C249" s="10" t="s">
        <v>4</v>
      </c>
      <c r="D249" s="12">
        <v>140</v>
      </c>
      <c r="E249" s="11"/>
      <c r="F249" s="13">
        <v>5</v>
      </c>
      <c r="G249" s="13"/>
      <c r="H249" s="13"/>
      <c r="I249" s="13"/>
      <c r="J249" s="13">
        <v>5</v>
      </c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>
        <v>5</v>
      </c>
      <c r="V249" s="13"/>
      <c r="W249" s="14"/>
      <c r="X249" s="11"/>
      <c r="Y249" s="11"/>
      <c r="Z249" s="11">
        <f t="shared" si="6"/>
        <v>15</v>
      </c>
    </row>
    <row r="250" spans="1:26" x14ac:dyDescent="0.25">
      <c r="A250" s="11">
        <f t="shared" si="7"/>
        <v>0</v>
      </c>
      <c r="B250" s="10" t="s">
        <v>150</v>
      </c>
      <c r="C250" s="10" t="s">
        <v>4</v>
      </c>
      <c r="D250" s="12">
        <v>148</v>
      </c>
      <c r="E250" s="11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4"/>
      <c r="X250" s="11"/>
      <c r="Y250" s="11"/>
      <c r="Z250" s="11">
        <f t="shared" si="6"/>
        <v>0</v>
      </c>
    </row>
    <row r="251" spans="1:26" x14ac:dyDescent="0.25">
      <c r="A251" s="11">
        <f t="shared" si="7"/>
        <v>0</v>
      </c>
      <c r="B251" s="10" t="s">
        <v>151</v>
      </c>
      <c r="C251" s="10" t="s">
        <v>4</v>
      </c>
      <c r="D251" s="12">
        <v>206</v>
      </c>
      <c r="E251" s="11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4"/>
      <c r="X251" s="11"/>
      <c r="Y251" s="11"/>
      <c r="Z251" s="11">
        <f t="shared" si="6"/>
        <v>0</v>
      </c>
    </row>
    <row r="252" spans="1:26" x14ac:dyDescent="0.25">
      <c r="A252" s="11">
        <f t="shared" si="7"/>
        <v>-9.9999999999997868E-3</v>
      </c>
      <c r="B252" s="10" t="s">
        <v>152</v>
      </c>
      <c r="C252" s="10" t="s">
        <v>4</v>
      </c>
      <c r="D252" s="12">
        <v>140</v>
      </c>
      <c r="E252" s="11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>
        <v>9.8000000000000007</v>
      </c>
      <c r="V252" s="13"/>
      <c r="W252" s="14"/>
      <c r="X252" s="11"/>
      <c r="Y252" s="11"/>
      <c r="Z252" s="11">
        <f t="shared" si="6"/>
        <v>9.8000000000000007</v>
      </c>
    </row>
    <row r="253" spans="1:26" x14ac:dyDescent="0.25">
      <c r="A253" s="11">
        <f t="shared" si="7"/>
        <v>0</v>
      </c>
      <c r="B253" s="10" t="s">
        <v>153</v>
      </c>
      <c r="C253" s="10" t="s">
        <v>73</v>
      </c>
      <c r="D253" s="12">
        <v>42</v>
      </c>
      <c r="E253" s="11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4"/>
      <c r="X253" s="11"/>
      <c r="Y253" s="11"/>
      <c r="Z253" s="11">
        <f t="shared" si="6"/>
        <v>0</v>
      </c>
    </row>
    <row r="254" spans="1:26" x14ac:dyDescent="0.25">
      <c r="A254" s="11">
        <f t="shared" si="7"/>
        <v>0</v>
      </c>
      <c r="B254" s="10" t="s">
        <v>154</v>
      </c>
      <c r="C254" s="10" t="s">
        <v>4</v>
      </c>
      <c r="D254" s="12">
        <v>188</v>
      </c>
      <c r="E254" s="11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4"/>
      <c r="X254" s="11"/>
      <c r="Y254" s="11"/>
      <c r="Z254" s="11">
        <f t="shared" si="6"/>
        <v>0</v>
      </c>
    </row>
    <row r="255" spans="1:26" x14ac:dyDescent="0.25">
      <c r="A255" s="11">
        <f t="shared" si="7"/>
        <v>-29.029999999999987</v>
      </c>
      <c r="B255" s="10" t="s">
        <v>154</v>
      </c>
      <c r="C255" s="10" t="s">
        <v>4</v>
      </c>
      <c r="D255" s="12">
        <v>189</v>
      </c>
      <c r="E255" s="11">
        <v>-0.44</v>
      </c>
      <c r="F255" s="13">
        <v>15</v>
      </c>
      <c r="G255" s="13"/>
      <c r="H255" s="13"/>
      <c r="I255" s="13"/>
      <c r="J255" s="13">
        <v>5</v>
      </c>
      <c r="K255" s="13"/>
      <c r="L255" s="13"/>
      <c r="M255" s="13"/>
      <c r="N255" s="13"/>
      <c r="O255" s="13">
        <v>15</v>
      </c>
      <c r="P255" s="13"/>
      <c r="Q255" s="13"/>
      <c r="R255" s="13"/>
      <c r="S255" s="13"/>
      <c r="T255" s="13"/>
      <c r="U255" s="13"/>
      <c r="V255" s="13"/>
      <c r="W255" s="14"/>
      <c r="X255" s="11"/>
      <c r="Y255" s="11"/>
      <c r="Z255" s="11">
        <f t="shared" si="6"/>
        <v>34.56</v>
      </c>
    </row>
    <row r="256" spans="1:26" x14ac:dyDescent="0.25">
      <c r="A256" s="11">
        <f t="shared" si="7"/>
        <v>0</v>
      </c>
      <c r="B256" s="10" t="s">
        <v>155</v>
      </c>
      <c r="C256" s="10" t="s">
        <v>4</v>
      </c>
      <c r="D256" s="12">
        <v>210</v>
      </c>
      <c r="E256" s="11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4"/>
      <c r="X256" s="11"/>
      <c r="Y256" s="11"/>
      <c r="Z256" s="11">
        <f t="shared" si="6"/>
        <v>0</v>
      </c>
    </row>
    <row r="257" spans="1:26" x14ac:dyDescent="0.25">
      <c r="A257" s="11">
        <f t="shared" si="7"/>
        <v>2.4</v>
      </c>
      <c r="B257" s="27" t="s">
        <v>156</v>
      </c>
      <c r="C257" s="27" t="s">
        <v>4</v>
      </c>
      <c r="D257" s="28">
        <v>195</v>
      </c>
      <c r="E257" s="11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>
        <v>4</v>
      </c>
      <c r="U257" s="13"/>
      <c r="V257" s="13"/>
      <c r="W257" s="14"/>
      <c r="X257" s="11"/>
      <c r="Y257" s="11"/>
      <c r="Z257" s="11">
        <f t="shared" si="6"/>
        <v>4</v>
      </c>
    </row>
    <row r="258" spans="1:26" x14ac:dyDescent="0.25">
      <c r="A258" s="11">
        <f t="shared" si="7"/>
        <v>-0.80000000000000027</v>
      </c>
      <c r="B258" s="27" t="s">
        <v>156</v>
      </c>
      <c r="C258" s="27" t="s">
        <v>4</v>
      </c>
      <c r="D258" s="28">
        <v>194.25</v>
      </c>
      <c r="E258" s="11">
        <v>2.4</v>
      </c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4"/>
      <c r="X258" s="11"/>
      <c r="Y258" s="11"/>
      <c r="Z258" s="11">
        <f t="shared" si="6"/>
        <v>2.4</v>
      </c>
    </row>
    <row r="259" spans="1:26" x14ac:dyDescent="0.25">
      <c r="A259" s="11">
        <f t="shared" si="7"/>
        <v>4.2</v>
      </c>
      <c r="B259" s="27" t="s">
        <v>156</v>
      </c>
      <c r="C259" s="27" t="s">
        <v>4</v>
      </c>
      <c r="D259" s="28">
        <v>164.45</v>
      </c>
      <c r="E259" s="11">
        <v>4.2</v>
      </c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4"/>
      <c r="X259" s="11"/>
      <c r="Y259" s="11"/>
      <c r="Z259" s="11">
        <f t="shared" si="6"/>
        <v>4.2</v>
      </c>
    </row>
    <row r="260" spans="1:26" x14ac:dyDescent="0.25">
      <c r="A260" s="11">
        <f t="shared" si="7"/>
        <v>14.71999999999997</v>
      </c>
      <c r="B260" s="10" t="s">
        <v>157</v>
      </c>
      <c r="C260" s="10" t="s">
        <v>46</v>
      </c>
      <c r="D260" s="12">
        <v>55.91</v>
      </c>
      <c r="E260" s="11"/>
      <c r="F260" s="13">
        <v>89.28</v>
      </c>
      <c r="G260" s="13"/>
      <c r="H260" s="13"/>
      <c r="I260" s="13"/>
      <c r="J260" s="13">
        <v>55.8</v>
      </c>
      <c r="K260" s="13"/>
      <c r="L260" s="13">
        <v>89.28</v>
      </c>
      <c r="M260" s="13"/>
      <c r="N260" s="13"/>
      <c r="O260" s="13"/>
      <c r="P260" s="13"/>
      <c r="Q260" s="13"/>
      <c r="R260" s="13"/>
      <c r="S260" s="13"/>
      <c r="T260" s="13"/>
      <c r="U260" s="13">
        <v>66.959999999999994</v>
      </c>
      <c r="V260" s="13"/>
      <c r="W260" s="14"/>
      <c r="X260" s="11"/>
      <c r="Y260" s="11"/>
      <c r="Z260" s="11">
        <f t="shared" si="6"/>
        <v>301.32</v>
      </c>
    </row>
    <row r="261" spans="1:26" x14ac:dyDescent="0.25">
      <c r="A261" s="11">
        <f t="shared" si="7"/>
        <v>0</v>
      </c>
      <c r="B261" s="10" t="s">
        <v>157</v>
      </c>
      <c r="C261" s="10" t="s">
        <v>46</v>
      </c>
      <c r="D261" s="12">
        <v>58.07</v>
      </c>
      <c r="E261" s="11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4"/>
      <c r="X261" s="11"/>
      <c r="Y261" s="11"/>
      <c r="Z261" s="11">
        <f t="shared" si="6"/>
        <v>0</v>
      </c>
    </row>
    <row r="262" spans="1:26" x14ac:dyDescent="0.25">
      <c r="A262" s="11">
        <f t="shared" si="7"/>
        <v>0</v>
      </c>
      <c r="B262" s="10" t="s">
        <v>158</v>
      </c>
      <c r="C262" s="10" t="s">
        <v>73</v>
      </c>
      <c r="D262" s="12">
        <v>62</v>
      </c>
      <c r="E262" s="11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4"/>
      <c r="X262" s="11"/>
      <c r="Y262" s="11"/>
      <c r="Z262" s="11">
        <f t="shared" si="6"/>
        <v>0</v>
      </c>
    </row>
    <row r="263" spans="1:26" x14ac:dyDescent="0.25">
      <c r="A263" s="11">
        <f t="shared" si="7"/>
        <v>0</v>
      </c>
      <c r="B263" s="10" t="s">
        <v>159</v>
      </c>
      <c r="C263" s="10" t="s">
        <v>73</v>
      </c>
      <c r="D263" s="12">
        <v>28</v>
      </c>
      <c r="E263" s="11"/>
      <c r="F263" s="13">
        <v>220</v>
      </c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>
        <v>220</v>
      </c>
      <c r="U263" s="13"/>
      <c r="V263" s="13"/>
      <c r="W263" s="14"/>
      <c r="X263" s="11"/>
      <c r="Y263" s="11"/>
      <c r="Z263" s="11">
        <f t="shared" si="6"/>
        <v>440</v>
      </c>
    </row>
    <row r="264" spans="1:26" x14ac:dyDescent="0.25">
      <c r="A264" s="11">
        <f t="shared" si="7"/>
        <v>0</v>
      </c>
      <c r="B264" s="10" t="s">
        <v>160</v>
      </c>
      <c r="C264" s="10" t="s">
        <v>73</v>
      </c>
      <c r="D264" s="12">
        <v>34</v>
      </c>
      <c r="E264" s="11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4"/>
      <c r="X264" s="11"/>
      <c r="Y264" s="11"/>
      <c r="Z264" s="11">
        <f t="shared" si="6"/>
        <v>0</v>
      </c>
    </row>
    <row r="265" spans="1:26" x14ac:dyDescent="0.25">
      <c r="A265" s="11">
        <f t="shared" si="7"/>
        <v>0</v>
      </c>
      <c r="B265" s="10" t="s">
        <v>161</v>
      </c>
      <c r="C265" s="10" t="s">
        <v>73</v>
      </c>
      <c r="D265" s="12">
        <v>28</v>
      </c>
      <c r="E265" s="11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4"/>
      <c r="X265" s="11"/>
      <c r="Y265" s="11"/>
      <c r="Z265" s="11">
        <f t="shared" si="6"/>
        <v>0</v>
      </c>
    </row>
    <row r="266" spans="1:26" x14ac:dyDescent="0.25">
      <c r="A266" s="11">
        <f t="shared" si="7"/>
        <v>0</v>
      </c>
      <c r="B266" s="10" t="s">
        <v>162</v>
      </c>
      <c r="C266" s="10" t="s">
        <v>73</v>
      </c>
      <c r="D266" s="12">
        <v>34</v>
      </c>
      <c r="E266" s="11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4"/>
      <c r="X266" s="11"/>
      <c r="Y266" s="11"/>
      <c r="Z266" s="11">
        <f t="shared" si="6"/>
        <v>0</v>
      </c>
    </row>
    <row r="267" spans="1:26" x14ac:dyDescent="0.25">
      <c r="A267" s="11">
        <f t="shared" si="7"/>
        <v>0</v>
      </c>
      <c r="B267" s="10" t="s">
        <v>163</v>
      </c>
      <c r="C267" s="10" t="s">
        <v>73</v>
      </c>
      <c r="D267" s="12">
        <v>34</v>
      </c>
      <c r="E267" s="11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4"/>
      <c r="X267" s="11"/>
      <c r="Y267" s="11"/>
      <c r="Z267" s="11">
        <f t="shared" si="6"/>
        <v>0</v>
      </c>
    </row>
    <row r="268" spans="1:26" x14ac:dyDescent="0.25">
      <c r="A268" s="11">
        <f t="shared" si="7"/>
        <v>0</v>
      </c>
      <c r="B268" s="10" t="s">
        <v>164</v>
      </c>
      <c r="C268" s="10" t="s">
        <v>73</v>
      </c>
      <c r="D268" s="12">
        <v>33</v>
      </c>
      <c r="E268" s="11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4"/>
      <c r="X268" s="11"/>
      <c r="Y268" s="11"/>
      <c r="Z268" s="11">
        <f t="shared" si="6"/>
        <v>0</v>
      </c>
    </row>
    <row r="269" spans="1:26" x14ac:dyDescent="0.25">
      <c r="A269" s="11">
        <f t="shared" si="7"/>
        <v>0</v>
      </c>
      <c r="B269" s="10" t="s">
        <v>165</v>
      </c>
      <c r="C269" s="10" t="s">
        <v>73</v>
      </c>
      <c r="D269" s="12">
        <v>32</v>
      </c>
      <c r="E269" s="11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4"/>
      <c r="X269" s="11"/>
      <c r="Y269" s="11"/>
      <c r="Z269" s="11">
        <f t="shared" ref="Z269:Z276" si="8">SUM(E269:Y269)</f>
        <v>0</v>
      </c>
    </row>
    <row r="270" spans="1:26" x14ac:dyDescent="0.25">
      <c r="A270" s="11">
        <f t="shared" ref="A270:A275" si="9">Z270-Z543</f>
        <v>0</v>
      </c>
      <c r="B270" s="10" t="s">
        <v>166</v>
      </c>
      <c r="C270" s="10" t="s">
        <v>73</v>
      </c>
      <c r="D270" s="12">
        <v>34</v>
      </c>
      <c r="E270" s="11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4"/>
      <c r="X270" s="11"/>
      <c r="Y270" s="11"/>
      <c r="Z270" s="11">
        <f t="shared" si="8"/>
        <v>0</v>
      </c>
    </row>
    <row r="271" spans="1:26" x14ac:dyDescent="0.25">
      <c r="A271" s="11">
        <f t="shared" si="9"/>
        <v>0</v>
      </c>
      <c r="B271" s="10" t="s">
        <v>167</v>
      </c>
      <c r="C271" s="10" t="s">
        <v>73</v>
      </c>
      <c r="D271" s="12">
        <v>18</v>
      </c>
      <c r="E271" s="11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4"/>
      <c r="X271" s="11"/>
      <c r="Y271" s="11"/>
      <c r="Z271" s="11">
        <f t="shared" si="8"/>
        <v>0</v>
      </c>
    </row>
    <row r="272" spans="1:26" x14ac:dyDescent="0.25">
      <c r="A272" s="11">
        <f t="shared" si="9"/>
        <v>0</v>
      </c>
      <c r="B272" s="10" t="s">
        <v>168</v>
      </c>
      <c r="C272" s="10" t="s">
        <v>73</v>
      </c>
      <c r="D272" s="12">
        <v>13.72</v>
      </c>
      <c r="E272" s="11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4"/>
      <c r="X272" s="11"/>
      <c r="Y272" s="11"/>
      <c r="Z272" s="11">
        <f t="shared" si="8"/>
        <v>0</v>
      </c>
    </row>
    <row r="273" spans="1:26" x14ac:dyDescent="0.25">
      <c r="A273" s="11">
        <f t="shared" si="9"/>
        <v>0</v>
      </c>
      <c r="B273" s="10" t="s">
        <v>169</v>
      </c>
      <c r="C273" s="10" t="s">
        <v>73</v>
      </c>
      <c r="D273" s="12">
        <v>36</v>
      </c>
      <c r="E273" s="11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4"/>
      <c r="X273" s="11"/>
      <c r="Y273" s="11"/>
      <c r="Z273" s="11">
        <f t="shared" si="8"/>
        <v>0</v>
      </c>
    </row>
    <row r="274" spans="1:26" x14ac:dyDescent="0.25">
      <c r="A274" s="11">
        <f t="shared" si="9"/>
        <v>0</v>
      </c>
      <c r="B274" s="10" t="s">
        <v>170</v>
      </c>
      <c r="C274" s="10" t="s">
        <v>73</v>
      </c>
      <c r="D274" s="12">
        <v>20</v>
      </c>
      <c r="E274" s="11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4"/>
      <c r="X274" s="11"/>
      <c r="Y274" s="11"/>
      <c r="Z274" s="11">
        <f t="shared" si="8"/>
        <v>0</v>
      </c>
    </row>
    <row r="275" spans="1:26" x14ac:dyDescent="0.25">
      <c r="A275" s="11">
        <f t="shared" si="9"/>
        <v>217</v>
      </c>
      <c r="B275" s="10" t="s">
        <v>153</v>
      </c>
      <c r="C275" s="10" t="s">
        <v>73</v>
      </c>
      <c r="D275" s="12">
        <v>42</v>
      </c>
      <c r="E275" s="11"/>
      <c r="F275" s="13">
        <v>220</v>
      </c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>
        <v>220</v>
      </c>
      <c r="U275" s="13"/>
      <c r="V275" s="13"/>
      <c r="W275" s="14"/>
      <c r="X275" s="11"/>
      <c r="Y275" s="11"/>
      <c r="Z275" s="11">
        <f t="shared" si="8"/>
        <v>440</v>
      </c>
    </row>
    <row r="276" spans="1:26" x14ac:dyDescent="0.25">
      <c r="A276" s="11">
        <f>Z276-Z549</f>
        <v>0</v>
      </c>
      <c r="B276" s="10" t="s">
        <v>171</v>
      </c>
      <c r="C276" s="10" t="s">
        <v>73</v>
      </c>
      <c r="D276" s="12">
        <v>28</v>
      </c>
      <c r="E276" s="11">
        <v>240</v>
      </c>
      <c r="F276" s="13"/>
      <c r="G276" s="13"/>
      <c r="H276" s="13"/>
      <c r="I276" s="13"/>
      <c r="J276" s="13"/>
      <c r="K276" s="13"/>
      <c r="L276" s="13"/>
      <c r="M276" s="13"/>
      <c r="N276" s="13"/>
      <c r="O276" s="13">
        <v>120</v>
      </c>
      <c r="P276" s="13"/>
      <c r="Q276" s="13"/>
      <c r="R276" s="13"/>
      <c r="S276" s="13"/>
      <c r="T276" s="13"/>
      <c r="U276" s="13"/>
      <c r="V276" s="13"/>
      <c r="W276" s="14"/>
      <c r="X276" s="11"/>
      <c r="Y276" s="11"/>
      <c r="Z276" s="11">
        <f t="shared" si="8"/>
        <v>360</v>
      </c>
    </row>
    <row r="277" spans="1:26" x14ac:dyDescent="0.25"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5"/>
    </row>
    <row r="278" spans="1:26" x14ac:dyDescent="0.25"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5"/>
    </row>
    <row r="279" spans="1:26" x14ac:dyDescent="0.25"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5"/>
    </row>
    <row r="280" spans="1:26" x14ac:dyDescent="0.25"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5"/>
    </row>
    <row r="281" spans="1:26" x14ac:dyDescent="0.25"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5"/>
    </row>
    <row r="282" spans="1:26" x14ac:dyDescent="0.25"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5"/>
    </row>
    <row r="283" spans="1:26" ht="15.75" x14ac:dyDescent="0.25">
      <c r="A283" s="2" t="s">
        <v>1</v>
      </c>
      <c r="B283" s="3"/>
      <c r="C283" s="3"/>
      <c r="D283" s="3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5"/>
    </row>
    <row r="284" spans="1:26" x14ac:dyDescent="0.25">
      <c r="A284" s="1"/>
      <c r="B284" s="6" t="s">
        <v>2</v>
      </c>
      <c r="C284" s="1"/>
      <c r="D284" s="29"/>
      <c r="E284" s="10">
        <v>2.04</v>
      </c>
      <c r="F284" s="8">
        <v>3.04</v>
      </c>
      <c r="G284" s="8">
        <v>4.04</v>
      </c>
      <c r="H284" s="8">
        <v>5.04</v>
      </c>
      <c r="I284" s="8">
        <v>6.04</v>
      </c>
      <c r="J284" s="8">
        <v>9.0399999999999991</v>
      </c>
      <c r="K284" s="8">
        <v>10.039999999999999</v>
      </c>
      <c r="L284" s="8">
        <v>11.04</v>
      </c>
      <c r="M284" s="8">
        <v>12.04</v>
      </c>
      <c r="N284" s="8">
        <v>13.04</v>
      </c>
      <c r="O284" s="8">
        <v>16.04</v>
      </c>
      <c r="P284" s="8">
        <v>17.04</v>
      </c>
      <c r="Q284" s="8">
        <v>18.04</v>
      </c>
      <c r="R284" s="8">
        <v>19.04</v>
      </c>
      <c r="S284" s="8">
        <v>20.04</v>
      </c>
      <c r="T284" s="8">
        <v>23.04</v>
      </c>
      <c r="U284" s="8">
        <v>24.04</v>
      </c>
      <c r="V284" s="8">
        <v>25.04</v>
      </c>
      <c r="W284" s="9">
        <v>26.04</v>
      </c>
      <c r="X284" s="10">
        <v>27.04</v>
      </c>
      <c r="Y284" s="10">
        <v>28.04</v>
      </c>
      <c r="Z284" s="1"/>
    </row>
    <row r="285" spans="1:26" x14ac:dyDescent="0.25">
      <c r="A285" s="30">
        <f t="shared" ref="A285:A348" si="10">A12*D12</f>
        <v>0</v>
      </c>
      <c r="B285" s="10" t="s">
        <v>3</v>
      </c>
      <c r="C285" s="10" t="s">
        <v>4</v>
      </c>
      <c r="D285" s="12">
        <v>23.58</v>
      </c>
      <c r="E285" s="11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4"/>
      <c r="X285" s="11"/>
      <c r="Y285" s="11"/>
      <c r="Z285" s="11">
        <f>SUM(E285:Y285)</f>
        <v>0</v>
      </c>
    </row>
    <row r="286" spans="1:26" x14ac:dyDescent="0.25">
      <c r="A286" s="30">
        <f t="shared" si="10"/>
        <v>3477.5999999999995</v>
      </c>
      <c r="B286" s="10" t="s">
        <v>5</v>
      </c>
      <c r="C286" s="10" t="s">
        <v>4</v>
      </c>
      <c r="D286" s="15">
        <v>28</v>
      </c>
      <c r="E286" s="11">
        <v>10.029999999999999</v>
      </c>
      <c r="F286" s="13">
        <v>12.78</v>
      </c>
      <c r="G286" s="13">
        <v>16.559999999999999</v>
      </c>
      <c r="H286" s="13">
        <v>14.2</v>
      </c>
      <c r="I286" s="13">
        <v>19.3</v>
      </c>
      <c r="J286" s="13">
        <v>15.09</v>
      </c>
      <c r="K286" s="13">
        <v>14.26</v>
      </c>
      <c r="L286" s="13">
        <v>3.86</v>
      </c>
      <c r="M286" s="13">
        <v>15.04</v>
      </c>
      <c r="N286" s="13">
        <v>8.2899999999999991</v>
      </c>
      <c r="O286" s="13">
        <v>14.65</v>
      </c>
      <c r="P286" s="13">
        <v>14.83</v>
      </c>
      <c r="Q286" s="13">
        <v>3.99</v>
      </c>
      <c r="R286" s="13">
        <v>15.32</v>
      </c>
      <c r="S286" s="13">
        <v>9.24</v>
      </c>
      <c r="T286" s="13">
        <v>19.46</v>
      </c>
      <c r="U286" s="13">
        <v>14.7</v>
      </c>
      <c r="V286" s="13">
        <v>19.440000000000001</v>
      </c>
      <c r="W286" s="14">
        <v>14.98</v>
      </c>
      <c r="X286" s="11"/>
      <c r="Y286" s="11"/>
      <c r="Z286" s="11">
        <f t="shared" ref="Z286:Z349" si="11">SUM(E286:Y286)</f>
        <v>256.02000000000004</v>
      </c>
    </row>
    <row r="287" spans="1:26" x14ac:dyDescent="0.25">
      <c r="A287" s="30">
        <f t="shared" si="10"/>
        <v>0</v>
      </c>
      <c r="B287" s="10" t="s">
        <v>5</v>
      </c>
      <c r="C287" s="10" t="s">
        <v>4</v>
      </c>
      <c r="D287" s="12">
        <v>28.21</v>
      </c>
      <c r="E287" s="11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4"/>
      <c r="X287" s="11"/>
      <c r="Y287" s="11"/>
      <c r="Z287" s="11">
        <f t="shared" si="11"/>
        <v>0</v>
      </c>
    </row>
    <row r="288" spans="1:26" x14ac:dyDescent="0.25">
      <c r="A288" s="30">
        <f t="shared" si="10"/>
        <v>0</v>
      </c>
      <c r="B288" s="10" t="s">
        <v>5</v>
      </c>
      <c r="C288" s="10" t="s">
        <v>4</v>
      </c>
      <c r="D288" s="12">
        <v>28.6</v>
      </c>
      <c r="E288" s="11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4"/>
      <c r="X288" s="11"/>
      <c r="Y288" s="11"/>
      <c r="Z288" s="11">
        <f t="shared" si="11"/>
        <v>0</v>
      </c>
    </row>
    <row r="289" spans="1:26" x14ac:dyDescent="0.25">
      <c r="A289" s="30">
        <f t="shared" si="10"/>
        <v>0</v>
      </c>
      <c r="B289" s="10" t="s">
        <v>6</v>
      </c>
      <c r="C289" s="10" t="s">
        <v>4</v>
      </c>
      <c r="D289" s="12">
        <v>28.34</v>
      </c>
      <c r="E289" s="11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4"/>
      <c r="X289" s="11"/>
      <c r="Y289" s="11"/>
      <c r="Z289" s="11">
        <f t="shared" si="11"/>
        <v>0</v>
      </c>
    </row>
    <row r="290" spans="1:26" x14ac:dyDescent="0.25">
      <c r="A290" s="30">
        <f t="shared" si="10"/>
        <v>0</v>
      </c>
      <c r="B290" s="10" t="s">
        <v>7</v>
      </c>
      <c r="C290" s="10" t="s">
        <v>4</v>
      </c>
      <c r="D290" s="12">
        <v>30.4</v>
      </c>
      <c r="E290" s="11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4"/>
      <c r="X290" s="11"/>
      <c r="Y290" s="11"/>
      <c r="Z290" s="11">
        <f t="shared" si="11"/>
        <v>0</v>
      </c>
    </row>
    <row r="291" spans="1:26" x14ac:dyDescent="0.25">
      <c r="A291" s="30">
        <f t="shared" si="10"/>
        <v>0</v>
      </c>
      <c r="B291" s="10" t="s">
        <v>5</v>
      </c>
      <c r="C291" s="10" t="s">
        <v>4</v>
      </c>
      <c r="D291" s="12">
        <v>26</v>
      </c>
      <c r="E291" s="11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4"/>
      <c r="X291" s="11"/>
      <c r="Y291" s="11"/>
      <c r="Z291" s="11">
        <f t="shared" si="11"/>
        <v>0</v>
      </c>
    </row>
    <row r="292" spans="1:26" x14ac:dyDescent="0.25">
      <c r="A292" s="30">
        <f t="shared" si="10"/>
        <v>0</v>
      </c>
      <c r="B292" s="10" t="s">
        <v>8</v>
      </c>
      <c r="C292" s="10" t="s">
        <v>4</v>
      </c>
      <c r="D292" s="12">
        <v>33.4</v>
      </c>
      <c r="E292" s="11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4"/>
      <c r="X292" s="11"/>
      <c r="Y292" s="11"/>
      <c r="Z292" s="11">
        <f t="shared" si="11"/>
        <v>0</v>
      </c>
    </row>
    <row r="293" spans="1:26" x14ac:dyDescent="0.25">
      <c r="A293" s="30">
        <f t="shared" si="10"/>
        <v>0</v>
      </c>
      <c r="B293" s="10" t="s">
        <v>0</v>
      </c>
      <c r="C293" s="10" t="s">
        <v>4</v>
      </c>
      <c r="D293" s="12">
        <v>46.8</v>
      </c>
      <c r="E293" s="11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4"/>
      <c r="X293" s="11"/>
      <c r="Y293" s="11"/>
      <c r="Z293" s="11">
        <f t="shared" si="11"/>
        <v>0</v>
      </c>
    </row>
    <row r="294" spans="1:26" x14ac:dyDescent="0.25">
      <c r="A294" s="30">
        <f t="shared" si="10"/>
        <v>0</v>
      </c>
      <c r="B294" s="10" t="s">
        <v>0</v>
      </c>
      <c r="C294" s="10" t="s">
        <v>4</v>
      </c>
      <c r="D294" s="12">
        <v>42</v>
      </c>
      <c r="E294" s="11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4"/>
      <c r="X294" s="11"/>
      <c r="Y294" s="11"/>
      <c r="Z294" s="11">
        <f t="shared" si="11"/>
        <v>0</v>
      </c>
    </row>
    <row r="295" spans="1:26" x14ac:dyDescent="0.25">
      <c r="A295" s="30">
        <f t="shared" si="10"/>
        <v>0</v>
      </c>
      <c r="B295" s="10" t="s">
        <v>0</v>
      </c>
      <c r="C295" s="10" t="s">
        <v>4</v>
      </c>
      <c r="D295" s="12">
        <v>43</v>
      </c>
      <c r="E295" s="11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4"/>
      <c r="X295" s="11"/>
      <c r="Y295" s="11"/>
      <c r="Z295" s="11">
        <f t="shared" si="11"/>
        <v>0</v>
      </c>
    </row>
    <row r="296" spans="1:26" x14ac:dyDescent="0.25">
      <c r="A296" s="30">
        <f>A23*D23</f>
        <v>2739.6000000000022</v>
      </c>
      <c r="B296" s="10" t="s">
        <v>9</v>
      </c>
      <c r="C296" s="10" t="s">
        <v>4</v>
      </c>
      <c r="D296" s="15">
        <v>45</v>
      </c>
      <c r="E296" s="11">
        <v>18.45</v>
      </c>
      <c r="F296" s="13">
        <v>16.98</v>
      </c>
      <c r="G296" s="13">
        <v>18.41</v>
      </c>
      <c r="H296" s="13">
        <v>17.95</v>
      </c>
      <c r="I296" s="13">
        <v>18.489999999999998</v>
      </c>
      <c r="J296" s="13">
        <v>16.32</v>
      </c>
      <c r="K296" s="13">
        <v>16.010000000000002</v>
      </c>
      <c r="L296" s="13">
        <v>6.94</v>
      </c>
      <c r="M296" s="13">
        <v>15.39</v>
      </c>
      <c r="N296" s="13">
        <v>11.37</v>
      </c>
      <c r="O296" s="13">
        <v>19.53</v>
      </c>
      <c r="P296" s="13">
        <v>18.02</v>
      </c>
      <c r="Q296" s="13">
        <v>8.5</v>
      </c>
      <c r="R296" s="13">
        <v>16.28</v>
      </c>
      <c r="S296" s="13">
        <v>17.13</v>
      </c>
      <c r="T296" s="13">
        <v>20.86</v>
      </c>
      <c r="U296" s="13">
        <v>16.899999999999999</v>
      </c>
      <c r="V296" s="13">
        <v>19.36</v>
      </c>
      <c r="W296" s="14">
        <v>19.59</v>
      </c>
      <c r="X296" s="11"/>
      <c r="Y296" s="11"/>
      <c r="Z296" s="11">
        <f t="shared" si="11"/>
        <v>312.47999999999996</v>
      </c>
    </row>
    <row r="297" spans="1:26" x14ac:dyDescent="0.25">
      <c r="A297" s="30">
        <f t="shared" si="10"/>
        <v>0</v>
      </c>
      <c r="B297" s="10" t="s">
        <v>9</v>
      </c>
      <c r="C297" s="10" t="s">
        <v>4</v>
      </c>
      <c r="D297" s="12">
        <v>52</v>
      </c>
      <c r="E297" s="11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4"/>
      <c r="X297" s="11"/>
      <c r="Y297" s="11"/>
      <c r="Z297" s="11">
        <f t="shared" si="11"/>
        <v>0</v>
      </c>
    </row>
    <row r="298" spans="1:26" x14ac:dyDescent="0.25">
      <c r="A298" s="30">
        <f t="shared" si="10"/>
        <v>0</v>
      </c>
      <c r="B298" s="10" t="s">
        <v>10</v>
      </c>
      <c r="C298" s="10" t="s">
        <v>4</v>
      </c>
      <c r="D298" s="12">
        <v>68.7</v>
      </c>
      <c r="E298" s="11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4"/>
      <c r="X298" s="11"/>
      <c r="Y298" s="11"/>
      <c r="Z298" s="11">
        <f t="shared" si="11"/>
        <v>0</v>
      </c>
    </row>
    <row r="299" spans="1:26" x14ac:dyDescent="0.25">
      <c r="A299" s="30">
        <f t="shared" si="10"/>
        <v>160.251</v>
      </c>
      <c r="B299" s="10" t="s">
        <v>10</v>
      </c>
      <c r="C299" s="10" t="s">
        <v>4</v>
      </c>
      <c r="D299" s="12">
        <v>27.3</v>
      </c>
      <c r="E299" s="11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4"/>
      <c r="X299" s="11"/>
      <c r="Y299" s="11"/>
      <c r="Z299" s="11">
        <f t="shared" si="11"/>
        <v>0</v>
      </c>
    </row>
    <row r="300" spans="1:26" x14ac:dyDescent="0.25">
      <c r="A300" s="30">
        <f t="shared" si="10"/>
        <v>0</v>
      </c>
      <c r="B300" s="10" t="s">
        <v>10</v>
      </c>
      <c r="C300" s="10" t="s">
        <v>4</v>
      </c>
      <c r="D300" s="12">
        <v>96.01</v>
      </c>
      <c r="E300" s="11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4"/>
      <c r="X300" s="11"/>
      <c r="Y300" s="11"/>
      <c r="Z300" s="11">
        <f t="shared" si="11"/>
        <v>0</v>
      </c>
    </row>
    <row r="301" spans="1:26" x14ac:dyDescent="0.25">
      <c r="A301" s="30">
        <f t="shared" si="10"/>
        <v>255.35999999999967</v>
      </c>
      <c r="B301" s="10" t="s">
        <v>11</v>
      </c>
      <c r="C301" s="10" t="s">
        <v>4</v>
      </c>
      <c r="D301" s="12">
        <v>32</v>
      </c>
      <c r="E301" s="11">
        <v>22.49</v>
      </c>
      <c r="F301" s="13"/>
      <c r="G301" s="13">
        <v>33.99</v>
      </c>
      <c r="H301" s="13"/>
      <c r="I301" s="13"/>
      <c r="J301" s="13"/>
      <c r="K301" s="13"/>
      <c r="L301" s="13"/>
      <c r="M301" s="13"/>
      <c r="N301" s="13">
        <v>15.71</v>
      </c>
      <c r="O301" s="13">
        <v>22.99</v>
      </c>
      <c r="P301" s="13"/>
      <c r="Q301" s="13">
        <v>8.64</v>
      </c>
      <c r="R301" s="13">
        <v>10</v>
      </c>
      <c r="S301" s="13"/>
      <c r="T301" s="13"/>
      <c r="U301" s="13">
        <v>14.28</v>
      </c>
      <c r="V301" s="13"/>
      <c r="W301" s="14"/>
      <c r="X301" s="11"/>
      <c r="Y301" s="11"/>
      <c r="Z301" s="11">
        <f t="shared" si="11"/>
        <v>128.1</v>
      </c>
    </row>
    <row r="302" spans="1:26" x14ac:dyDescent="0.25">
      <c r="A302" s="30">
        <f t="shared" si="10"/>
        <v>0</v>
      </c>
      <c r="B302" s="10" t="s">
        <v>10</v>
      </c>
      <c r="C302" s="10" t="s">
        <v>4</v>
      </c>
      <c r="D302" s="12">
        <v>63.7</v>
      </c>
      <c r="E302" s="11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4"/>
      <c r="X302" s="11"/>
      <c r="Y302" s="11"/>
      <c r="Z302" s="11">
        <f t="shared" si="11"/>
        <v>0</v>
      </c>
    </row>
    <row r="303" spans="1:26" x14ac:dyDescent="0.25">
      <c r="A303" s="30">
        <f t="shared" si="10"/>
        <v>0</v>
      </c>
      <c r="B303" s="10" t="s">
        <v>12</v>
      </c>
      <c r="C303" s="10" t="s">
        <v>4</v>
      </c>
      <c r="D303" s="12">
        <v>32</v>
      </c>
      <c r="E303" s="11"/>
      <c r="F303" s="13"/>
      <c r="G303" s="13"/>
      <c r="H303" s="13"/>
      <c r="I303" s="13"/>
      <c r="J303" s="13">
        <v>20.98</v>
      </c>
      <c r="K303" s="13"/>
      <c r="L303" s="13"/>
      <c r="M303" s="13"/>
      <c r="N303" s="13">
        <v>0.61</v>
      </c>
      <c r="O303" s="13"/>
      <c r="P303" s="13"/>
      <c r="Q303" s="13"/>
      <c r="R303" s="13"/>
      <c r="S303" s="13"/>
      <c r="T303" s="13">
        <v>6.21</v>
      </c>
      <c r="U303" s="13"/>
      <c r="V303" s="13"/>
      <c r="W303" s="14"/>
      <c r="X303" s="11"/>
      <c r="Y303" s="11"/>
      <c r="Z303" s="11">
        <f t="shared" si="11"/>
        <v>27.8</v>
      </c>
    </row>
    <row r="304" spans="1:26" x14ac:dyDescent="0.25">
      <c r="A304" s="30">
        <f t="shared" si="10"/>
        <v>0</v>
      </c>
      <c r="B304" s="10" t="s">
        <v>13</v>
      </c>
      <c r="C304" s="10" t="s">
        <v>4</v>
      </c>
      <c r="D304" s="12">
        <v>32.630000000000003</v>
      </c>
      <c r="E304" s="11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4"/>
      <c r="X304" s="11"/>
      <c r="Y304" s="11"/>
      <c r="Z304" s="11">
        <f t="shared" si="11"/>
        <v>0</v>
      </c>
    </row>
    <row r="305" spans="1:26" x14ac:dyDescent="0.25">
      <c r="A305" s="30">
        <f t="shared" si="10"/>
        <v>933.03000000000009</v>
      </c>
      <c r="B305" s="10" t="s">
        <v>12</v>
      </c>
      <c r="C305" s="10" t="s">
        <v>4</v>
      </c>
      <c r="D305" s="12">
        <v>31.5</v>
      </c>
      <c r="E305" s="11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>
        <v>15.23</v>
      </c>
      <c r="U305" s="13"/>
      <c r="V305" s="13"/>
      <c r="W305" s="14"/>
      <c r="X305" s="11"/>
      <c r="Y305" s="11"/>
      <c r="Z305" s="11">
        <f t="shared" si="11"/>
        <v>15.23</v>
      </c>
    </row>
    <row r="306" spans="1:26" x14ac:dyDescent="0.25">
      <c r="A306" s="30">
        <f t="shared" si="10"/>
        <v>0</v>
      </c>
      <c r="B306" s="10" t="s">
        <v>13</v>
      </c>
      <c r="C306" s="10" t="s">
        <v>4</v>
      </c>
      <c r="D306" s="12">
        <v>24</v>
      </c>
      <c r="E306" s="11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4"/>
      <c r="X306" s="11"/>
      <c r="Y306" s="11"/>
      <c r="Z306" s="11">
        <f t="shared" si="11"/>
        <v>0</v>
      </c>
    </row>
    <row r="307" spans="1:26" x14ac:dyDescent="0.25">
      <c r="A307" s="30">
        <f t="shared" si="10"/>
        <v>2049</v>
      </c>
      <c r="B307" s="10" t="s">
        <v>14</v>
      </c>
      <c r="C307" s="10" t="s">
        <v>4</v>
      </c>
      <c r="D307" s="12">
        <v>50</v>
      </c>
      <c r="E307" s="11">
        <v>8.8800000000000008</v>
      </c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4"/>
      <c r="X307" s="11"/>
      <c r="Y307" s="11"/>
      <c r="Z307" s="11">
        <f t="shared" si="11"/>
        <v>8.8800000000000008</v>
      </c>
    </row>
    <row r="308" spans="1:26" x14ac:dyDescent="0.25">
      <c r="A308" s="30">
        <f t="shared" si="10"/>
        <v>0</v>
      </c>
      <c r="B308" s="10" t="s">
        <v>15</v>
      </c>
      <c r="C308" s="10" t="s">
        <v>4</v>
      </c>
      <c r="D308" s="12">
        <v>53.79</v>
      </c>
      <c r="E308" s="11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4"/>
      <c r="X308" s="11"/>
      <c r="Y308" s="11"/>
      <c r="Z308" s="11">
        <f t="shared" si="11"/>
        <v>0</v>
      </c>
    </row>
    <row r="309" spans="1:26" x14ac:dyDescent="0.25">
      <c r="A309" s="30">
        <f t="shared" si="10"/>
        <v>-292.67000000000007</v>
      </c>
      <c r="B309" s="10" t="s">
        <v>16</v>
      </c>
      <c r="C309" s="10" t="s">
        <v>4</v>
      </c>
      <c r="D309" s="12">
        <v>51.8</v>
      </c>
      <c r="E309" s="11"/>
      <c r="F309" s="13"/>
      <c r="G309" s="13"/>
      <c r="H309" s="13"/>
      <c r="I309" s="13"/>
      <c r="J309" s="13"/>
      <c r="K309" s="13"/>
      <c r="L309" s="13"/>
      <c r="M309" s="13"/>
      <c r="N309" s="13"/>
      <c r="O309" s="13">
        <v>0.3</v>
      </c>
      <c r="P309" s="13"/>
      <c r="Q309" s="13"/>
      <c r="R309" s="13"/>
      <c r="S309" s="13"/>
      <c r="T309" s="13">
        <v>8.8800000000000008</v>
      </c>
      <c r="U309" s="13"/>
      <c r="V309" s="13"/>
      <c r="W309" s="14"/>
      <c r="X309" s="11"/>
      <c r="Y309" s="11"/>
      <c r="Z309" s="11">
        <f t="shared" si="11"/>
        <v>9.1800000000000015</v>
      </c>
    </row>
    <row r="310" spans="1:26" x14ac:dyDescent="0.25">
      <c r="A310" s="30">
        <f t="shared" si="10"/>
        <v>0</v>
      </c>
      <c r="B310" s="10" t="s">
        <v>17</v>
      </c>
      <c r="C310" s="10" t="s">
        <v>4</v>
      </c>
      <c r="D310" s="12">
        <v>63</v>
      </c>
      <c r="E310" s="11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4"/>
      <c r="X310" s="11"/>
      <c r="Y310" s="11"/>
      <c r="Z310" s="11">
        <f t="shared" si="11"/>
        <v>0</v>
      </c>
    </row>
    <row r="311" spans="1:26" x14ac:dyDescent="0.25">
      <c r="A311" s="30">
        <f t="shared" si="10"/>
        <v>-1871.5199999999998</v>
      </c>
      <c r="B311" s="10" t="s">
        <v>17</v>
      </c>
      <c r="C311" s="10" t="s">
        <v>4</v>
      </c>
      <c r="D311" s="12">
        <v>56</v>
      </c>
      <c r="E311" s="11">
        <v>0.18</v>
      </c>
      <c r="F311" s="13"/>
      <c r="G311" s="13"/>
      <c r="H311" s="13"/>
      <c r="I311" s="13"/>
      <c r="J311" s="13"/>
      <c r="K311" s="13">
        <v>17.010000000000002</v>
      </c>
      <c r="L311" s="13"/>
      <c r="M311" s="13"/>
      <c r="N311" s="13"/>
      <c r="O311" s="13">
        <v>0.22</v>
      </c>
      <c r="P311" s="13">
        <v>15.01</v>
      </c>
      <c r="Q311" s="13"/>
      <c r="R311" s="13">
        <v>15.5</v>
      </c>
      <c r="S311" s="13"/>
      <c r="T311" s="13"/>
      <c r="U311" s="13"/>
      <c r="V311" s="13">
        <v>18.52</v>
      </c>
      <c r="W311" s="14"/>
      <c r="X311" s="11"/>
      <c r="Y311" s="11"/>
      <c r="Z311" s="11">
        <f t="shared" si="11"/>
        <v>66.44</v>
      </c>
    </row>
    <row r="312" spans="1:26" x14ac:dyDescent="0.25">
      <c r="A312" s="30">
        <f t="shared" si="10"/>
        <v>0</v>
      </c>
      <c r="B312" s="10" t="s">
        <v>17</v>
      </c>
      <c r="C312" s="10" t="s">
        <v>4</v>
      </c>
      <c r="D312" s="12">
        <v>55.77</v>
      </c>
      <c r="E312" s="11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4"/>
      <c r="X312" s="11"/>
      <c r="Y312" s="11"/>
      <c r="Z312" s="11">
        <f t="shared" si="11"/>
        <v>0</v>
      </c>
    </row>
    <row r="313" spans="1:26" x14ac:dyDescent="0.25">
      <c r="A313" s="30">
        <f t="shared" si="10"/>
        <v>0</v>
      </c>
      <c r="B313" s="10" t="s">
        <v>18</v>
      </c>
      <c r="C313" s="10" t="s">
        <v>4</v>
      </c>
      <c r="D313" s="12">
        <v>42.9</v>
      </c>
      <c r="E313" s="11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4"/>
      <c r="X313" s="11"/>
      <c r="Y313" s="11"/>
      <c r="Z313" s="11">
        <f t="shared" si="11"/>
        <v>0</v>
      </c>
    </row>
    <row r="314" spans="1:26" x14ac:dyDescent="0.25">
      <c r="A314" s="30">
        <f t="shared" si="10"/>
        <v>748.12919999999997</v>
      </c>
      <c r="B314" s="10" t="s">
        <v>18</v>
      </c>
      <c r="C314" s="10" t="s">
        <v>4</v>
      </c>
      <c r="D314" s="12">
        <v>46.41</v>
      </c>
      <c r="E314" s="11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4"/>
      <c r="X314" s="11"/>
      <c r="Y314" s="11"/>
      <c r="Z314" s="11">
        <f t="shared" si="11"/>
        <v>0</v>
      </c>
    </row>
    <row r="315" spans="1:26" x14ac:dyDescent="0.25">
      <c r="A315" s="30">
        <f t="shared" si="10"/>
        <v>0</v>
      </c>
      <c r="B315" s="10" t="s">
        <v>19</v>
      </c>
      <c r="C315" s="10" t="s">
        <v>4</v>
      </c>
      <c r="D315" s="12">
        <v>20.83</v>
      </c>
      <c r="E315" s="11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4"/>
      <c r="X315" s="11"/>
      <c r="Y315" s="11"/>
      <c r="Z315" s="11">
        <f t="shared" si="11"/>
        <v>0</v>
      </c>
    </row>
    <row r="316" spans="1:26" x14ac:dyDescent="0.25">
      <c r="A316" s="30">
        <f t="shared" si="10"/>
        <v>0</v>
      </c>
      <c r="B316" s="10" t="s">
        <v>19</v>
      </c>
      <c r="C316" s="10" t="s">
        <v>4</v>
      </c>
      <c r="D316" s="12">
        <v>19.5</v>
      </c>
      <c r="E316" s="11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4"/>
      <c r="X316" s="11"/>
      <c r="Y316" s="11"/>
      <c r="Z316" s="11">
        <f t="shared" si="11"/>
        <v>0</v>
      </c>
    </row>
    <row r="317" spans="1:26" x14ac:dyDescent="0.25">
      <c r="A317" s="30">
        <f t="shared" si="10"/>
        <v>516.74</v>
      </c>
      <c r="B317" s="10" t="s">
        <v>20</v>
      </c>
      <c r="C317" s="10" t="s">
        <v>4</v>
      </c>
      <c r="D317" s="12">
        <v>20</v>
      </c>
      <c r="E317" s="11"/>
      <c r="F317" s="13"/>
      <c r="G317" s="13"/>
      <c r="H317" s="13"/>
      <c r="I317" s="13"/>
      <c r="J317" s="13"/>
      <c r="K317" s="13">
        <v>0.5</v>
      </c>
      <c r="L317" s="13">
        <v>5</v>
      </c>
      <c r="M317" s="13">
        <v>5</v>
      </c>
      <c r="N317" s="13"/>
      <c r="O317" s="13"/>
      <c r="P317" s="13"/>
      <c r="Q317" s="13"/>
      <c r="R317" s="13">
        <v>0.5</v>
      </c>
      <c r="S317" s="13"/>
      <c r="T317" s="13"/>
      <c r="U317" s="13"/>
      <c r="V317" s="13"/>
      <c r="W317" s="14"/>
      <c r="X317" s="11"/>
      <c r="Y317" s="11"/>
      <c r="Z317" s="11">
        <f t="shared" si="11"/>
        <v>11</v>
      </c>
    </row>
    <row r="318" spans="1:26" x14ac:dyDescent="0.25">
      <c r="A318" s="30">
        <f t="shared" si="10"/>
        <v>341.25</v>
      </c>
      <c r="B318" s="10" t="s">
        <v>20</v>
      </c>
      <c r="C318" s="10" t="s">
        <v>4</v>
      </c>
      <c r="D318" s="12">
        <v>17.5</v>
      </c>
      <c r="E318" s="11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4"/>
      <c r="X318" s="11"/>
      <c r="Y318" s="11"/>
      <c r="Z318" s="11">
        <f t="shared" si="11"/>
        <v>0</v>
      </c>
    </row>
    <row r="319" spans="1:26" x14ac:dyDescent="0.25">
      <c r="A319" s="30">
        <f t="shared" si="10"/>
        <v>0</v>
      </c>
      <c r="B319" s="10" t="s">
        <v>20</v>
      </c>
      <c r="C319" s="10" t="s">
        <v>4</v>
      </c>
      <c r="D319" s="12">
        <v>24.51</v>
      </c>
      <c r="E319" s="11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4"/>
      <c r="X319" s="11"/>
      <c r="Y319" s="11"/>
      <c r="Z319" s="11">
        <f t="shared" si="11"/>
        <v>0</v>
      </c>
    </row>
    <row r="320" spans="1:26" x14ac:dyDescent="0.25">
      <c r="A320" s="30">
        <f t="shared" si="10"/>
        <v>0</v>
      </c>
      <c r="B320" s="10" t="s">
        <v>19</v>
      </c>
      <c r="C320" s="10" t="s">
        <v>4</v>
      </c>
      <c r="D320" s="12">
        <v>22.02</v>
      </c>
      <c r="E320" s="11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4"/>
      <c r="X320" s="11"/>
      <c r="Y320" s="11"/>
      <c r="Z320" s="11">
        <f t="shared" si="11"/>
        <v>0</v>
      </c>
    </row>
    <row r="321" spans="1:26" x14ac:dyDescent="0.25">
      <c r="A321" s="30">
        <f t="shared" si="10"/>
        <v>0</v>
      </c>
      <c r="B321" s="10" t="s">
        <v>21</v>
      </c>
      <c r="C321" s="10" t="s">
        <v>4</v>
      </c>
      <c r="D321" s="12">
        <v>29.51</v>
      </c>
      <c r="E321" s="11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4"/>
      <c r="X321" s="11"/>
      <c r="Y321" s="11"/>
      <c r="Z321" s="11">
        <f t="shared" si="11"/>
        <v>0</v>
      </c>
    </row>
    <row r="322" spans="1:26" x14ac:dyDescent="0.25">
      <c r="A322" s="30">
        <f t="shared" si="10"/>
        <v>761.6</v>
      </c>
      <c r="B322" s="10" t="s">
        <v>21</v>
      </c>
      <c r="C322" s="10" t="s">
        <v>4</v>
      </c>
      <c r="D322" s="12">
        <v>28</v>
      </c>
      <c r="E322" s="11"/>
      <c r="F322" s="13"/>
      <c r="G322" s="13"/>
      <c r="H322" s="13"/>
      <c r="I322" s="13">
        <v>0.25</v>
      </c>
      <c r="J322" s="13">
        <v>10</v>
      </c>
      <c r="K322" s="13"/>
      <c r="L322" s="13"/>
      <c r="M322" s="13"/>
      <c r="N322" s="13"/>
      <c r="O322" s="13"/>
      <c r="P322" s="13"/>
      <c r="Q322" s="13"/>
      <c r="R322" s="13"/>
      <c r="S322" s="13">
        <v>0.3</v>
      </c>
      <c r="T322" s="13"/>
      <c r="U322" s="13"/>
      <c r="V322" s="13"/>
      <c r="W322" s="14"/>
      <c r="X322" s="11"/>
      <c r="Y322" s="11"/>
      <c r="Z322" s="11">
        <f t="shared" si="11"/>
        <v>10.55</v>
      </c>
    </row>
    <row r="323" spans="1:26" x14ac:dyDescent="0.25">
      <c r="A323" s="30">
        <f t="shared" si="10"/>
        <v>0</v>
      </c>
      <c r="B323" s="10" t="s">
        <v>21</v>
      </c>
      <c r="C323" s="10" t="s">
        <v>4</v>
      </c>
      <c r="D323" s="12">
        <v>16.97</v>
      </c>
      <c r="E323" s="11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4"/>
      <c r="X323" s="11"/>
      <c r="Y323" s="11"/>
      <c r="Z323" s="11">
        <f t="shared" si="11"/>
        <v>0</v>
      </c>
    </row>
    <row r="324" spans="1:26" x14ac:dyDescent="0.25">
      <c r="A324" s="30">
        <f t="shared" si="10"/>
        <v>0</v>
      </c>
      <c r="B324" s="10" t="s">
        <v>21</v>
      </c>
      <c r="C324" s="10" t="s">
        <v>4</v>
      </c>
      <c r="D324" s="12">
        <v>22.6</v>
      </c>
      <c r="E324" s="11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4"/>
      <c r="X324" s="11"/>
      <c r="Y324" s="11"/>
      <c r="Z324" s="11">
        <f t="shared" si="11"/>
        <v>0</v>
      </c>
    </row>
    <row r="325" spans="1:26" x14ac:dyDescent="0.25">
      <c r="A325" s="30">
        <f t="shared" si="10"/>
        <v>0</v>
      </c>
      <c r="B325" s="10" t="s">
        <v>22</v>
      </c>
      <c r="C325" s="10" t="s">
        <v>4</v>
      </c>
      <c r="D325" s="12">
        <v>21.34</v>
      </c>
      <c r="E325" s="11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4"/>
      <c r="X325" s="11"/>
      <c r="Y325" s="11"/>
      <c r="Z325" s="11">
        <f t="shared" si="11"/>
        <v>0</v>
      </c>
    </row>
    <row r="326" spans="1:26" x14ac:dyDescent="0.25">
      <c r="A326" s="30">
        <f t="shared" si="10"/>
        <v>47.775000000000006</v>
      </c>
      <c r="B326" s="10" t="s">
        <v>22</v>
      </c>
      <c r="C326" s="10" t="s">
        <v>4</v>
      </c>
      <c r="D326" s="12">
        <v>19.5</v>
      </c>
      <c r="E326" s="11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4"/>
      <c r="X326" s="11"/>
      <c r="Y326" s="11"/>
      <c r="Z326" s="11">
        <f t="shared" si="11"/>
        <v>0</v>
      </c>
    </row>
    <row r="327" spans="1:26" x14ac:dyDescent="0.25">
      <c r="A327" s="30">
        <f t="shared" si="10"/>
        <v>200</v>
      </c>
      <c r="B327" s="10" t="s">
        <v>22</v>
      </c>
      <c r="C327" s="10" t="s">
        <v>4</v>
      </c>
      <c r="D327" s="12">
        <v>20</v>
      </c>
      <c r="E327" s="11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4"/>
      <c r="X327" s="11"/>
      <c r="Y327" s="11"/>
      <c r="Z327" s="11">
        <f t="shared" si="11"/>
        <v>0</v>
      </c>
    </row>
    <row r="328" spans="1:26" x14ac:dyDescent="0.25">
      <c r="A328" s="30">
        <f t="shared" si="10"/>
        <v>0</v>
      </c>
      <c r="B328" s="10" t="s">
        <v>22</v>
      </c>
      <c r="C328" s="10" t="s">
        <v>4</v>
      </c>
      <c r="D328" s="12">
        <v>20.96</v>
      </c>
      <c r="E328" s="11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4"/>
      <c r="X328" s="11"/>
      <c r="Y328" s="11"/>
      <c r="Z328" s="11">
        <f t="shared" si="11"/>
        <v>0</v>
      </c>
    </row>
    <row r="329" spans="1:26" x14ac:dyDescent="0.25">
      <c r="A329" s="30">
        <f t="shared" si="10"/>
        <v>0</v>
      </c>
      <c r="B329" s="10" t="s">
        <v>23</v>
      </c>
      <c r="C329" s="10" t="s">
        <v>4</v>
      </c>
      <c r="D329" s="12">
        <v>20</v>
      </c>
      <c r="E329" s="11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4"/>
      <c r="X329" s="11"/>
      <c r="Y329" s="11"/>
      <c r="Z329" s="11">
        <f t="shared" si="11"/>
        <v>0</v>
      </c>
    </row>
    <row r="330" spans="1:26" x14ac:dyDescent="0.25">
      <c r="A330" s="30">
        <f t="shared" si="10"/>
        <v>0</v>
      </c>
      <c r="B330" s="10" t="s">
        <v>24</v>
      </c>
      <c r="C330" s="10" t="s">
        <v>4</v>
      </c>
      <c r="D330" s="12">
        <v>44.29</v>
      </c>
      <c r="E330" s="11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4"/>
      <c r="X330" s="11"/>
      <c r="Y330" s="11"/>
      <c r="Z330" s="11">
        <f t="shared" si="11"/>
        <v>0</v>
      </c>
    </row>
    <row r="331" spans="1:26" x14ac:dyDescent="0.25">
      <c r="A331" s="30">
        <f t="shared" si="10"/>
        <v>0</v>
      </c>
      <c r="B331" s="10" t="s">
        <v>25</v>
      </c>
      <c r="C331" s="10" t="s">
        <v>4</v>
      </c>
      <c r="D331" s="12">
        <v>172.86</v>
      </c>
      <c r="E331" s="11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4"/>
      <c r="X331" s="11"/>
      <c r="Y331" s="11"/>
      <c r="Z331" s="11">
        <f t="shared" si="11"/>
        <v>0</v>
      </c>
    </row>
    <row r="332" spans="1:26" x14ac:dyDescent="0.25">
      <c r="A332" s="30">
        <f t="shared" si="10"/>
        <v>689.16200000000003</v>
      </c>
      <c r="B332" s="10" t="s">
        <v>25</v>
      </c>
      <c r="C332" s="10" t="s">
        <v>4</v>
      </c>
      <c r="D332" s="12">
        <v>102.86</v>
      </c>
      <c r="E332" s="11"/>
      <c r="F332" s="13"/>
      <c r="G332" s="13"/>
      <c r="H332" s="13"/>
      <c r="I332" s="13"/>
      <c r="J332" s="13"/>
      <c r="K332" s="13"/>
      <c r="L332" s="13"/>
      <c r="M332" s="13">
        <v>0.7</v>
      </c>
      <c r="N332" s="13"/>
      <c r="O332" s="13"/>
      <c r="P332" s="13"/>
      <c r="Q332" s="13"/>
      <c r="R332" s="13"/>
      <c r="S332" s="13"/>
      <c r="T332" s="13"/>
      <c r="U332" s="13"/>
      <c r="V332" s="13">
        <v>1</v>
      </c>
      <c r="W332" s="14"/>
      <c r="X332" s="11"/>
      <c r="Y332" s="11"/>
      <c r="Z332" s="11">
        <f t="shared" si="11"/>
        <v>1.7</v>
      </c>
    </row>
    <row r="333" spans="1:26" x14ac:dyDescent="0.25">
      <c r="A333" s="30">
        <f t="shared" si="10"/>
        <v>0</v>
      </c>
      <c r="B333" s="10" t="s">
        <v>26</v>
      </c>
      <c r="C333" s="10" t="s">
        <v>4</v>
      </c>
      <c r="D333" s="12">
        <v>40.99</v>
      </c>
      <c r="E333" s="11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4"/>
      <c r="X333" s="11"/>
      <c r="Y333" s="11"/>
      <c r="Z333" s="11">
        <f t="shared" si="11"/>
        <v>0</v>
      </c>
    </row>
    <row r="334" spans="1:26" x14ac:dyDescent="0.25">
      <c r="A334" s="30">
        <f t="shared" si="10"/>
        <v>-358.93800000000005</v>
      </c>
      <c r="B334" s="10" t="s">
        <v>27</v>
      </c>
      <c r="C334" s="10" t="s">
        <v>4</v>
      </c>
      <c r="D334" s="12">
        <v>27</v>
      </c>
      <c r="E334" s="11"/>
      <c r="F334" s="13"/>
      <c r="G334" s="13"/>
      <c r="H334" s="13"/>
      <c r="I334" s="13"/>
      <c r="J334" s="13"/>
      <c r="K334" s="13"/>
      <c r="L334" s="13"/>
      <c r="M334" s="13"/>
      <c r="N334" s="13"/>
      <c r="O334" s="13">
        <v>8.8800000000000008</v>
      </c>
      <c r="P334" s="13"/>
      <c r="Q334" s="13"/>
      <c r="R334" s="13"/>
      <c r="S334" s="13"/>
      <c r="T334" s="13"/>
      <c r="U334" s="13"/>
      <c r="V334" s="13"/>
      <c r="W334" s="14">
        <v>19.68</v>
      </c>
      <c r="X334" s="11"/>
      <c r="Y334" s="11"/>
      <c r="Z334" s="11">
        <f t="shared" si="11"/>
        <v>28.560000000000002</v>
      </c>
    </row>
    <row r="335" spans="1:26" x14ac:dyDescent="0.25">
      <c r="A335" s="30">
        <f t="shared" si="10"/>
        <v>0</v>
      </c>
      <c r="B335" s="10" t="s">
        <v>27</v>
      </c>
      <c r="C335" s="10" t="s">
        <v>4</v>
      </c>
      <c r="D335" s="12">
        <v>29.05</v>
      </c>
      <c r="E335" s="11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4"/>
      <c r="X335" s="11"/>
      <c r="Y335" s="11"/>
      <c r="Z335" s="11">
        <f t="shared" si="11"/>
        <v>0</v>
      </c>
    </row>
    <row r="336" spans="1:26" x14ac:dyDescent="0.25">
      <c r="A336" s="30">
        <f t="shared" si="10"/>
        <v>0</v>
      </c>
      <c r="B336" s="10" t="s">
        <v>28</v>
      </c>
      <c r="C336" s="10" t="s">
        <v>4</v>
      </c>
      <c r="D336" s="12">
        <v>31.59</v>
      </c>
      <c r="E336" s="11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4"/>
      <c r="X336" s="11"/>
      <c r="Y336" s="11"/>
      <c r="Z336" s="11">
        <f t="shared" si="11"/>
        <v>0</v>
      </c>
    </row>
    <row r="337" spans="1:26" x14ac:dyDescent="0.25">
      <c r="A337" s="30">
        <f t="shared" si="10"/>
        <v>0</v>
      </c>
      <c r="B337" s="10" t="s">
        <v>28</v>
      </c>
      <c r="C337" s="10" t="s">
        <v>4</v>
      </c>
      <c r="D337" s="12">
        <v>32.39</v>
      </c>
      <c r="E337" s="11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4"/>
      <c r="X337" s="11"/>
      <c r="Y337" s="11"/>
      <c r="Z337" s="11">
        <f t="shared" si="11"/>
        <v>0</v>
      </c>
    </row>
    <row r="338" spans="1:26" x14ac:dyDescent="0.25">
      <c r="A338" s="30">
        <f t="shared" si="10"/>
        <v>-168.07499999999999</v>
      </c>
      <c r="B338" s="10" t="s">
        <v>28</v>
      </c>
      <c r="C338" s="10" t="s">
        <v>4</v>
      </c>
      <c r="D338" s="12">
        <v>33.75</v>
      </c>
      <c r="E338" s="11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>
        <v>12.59</v>
      </c>
      <c r="T338" s="13"/>
      <c r="U338" s="13"/>
      <c r="V338" s="13"/>
      <c r="W338" s="14"/>
      <c r="X338" s="11"/>
      <c r="Y338" s="11"/>
      <c r="Z338" s="11">
        <f t="shared" si="11"/>
        <v>12.59</v>
      </c>
    </row>
    <row r="339" spans="1:26" x14ac:dyDescent="0.25">
      <c r="A339" s="30">
        <f t="shared" si="10"/>
        <v>0</v>
      </c>
      <c r="B339" s="10" t="s">
        <v>29</v>
      </c>
      <c r="C339" s="10" t="s">
        <v>4</v>
      </c>
      <c r="D339" s="12">
        <v>28.87</v>
      </c>
      <c r="E339" s="11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4"/>
      <c r="X339" s="11"/>
      <c r="Y339" s="11"/>
      <c r="Z339" s="11">
        <f t="shared" si="11"/>
        <v>0</v>
      </c>
    </row>
    <row r="340" spans="1:26" x14ac:dyDescent="0.25">
      <c r="A340" s="30">
        <f t="shared" si="10"/>
        <v>0</v>
      </c>
      <c r="B340" s="10" t="s">
        <v>30</v>
      </c>
      <c r="C340" s="10" t="s">
        <v>4</v>
      </c>
      <c r="D340" s="12">
        <v>54.2</v>
      </c>
      <c r="E340" s="11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4"/>
      <c r="X340" s="11"/>
      <c r="Y340" s="11"/>
      <c r="Z340" s="11">
        <f t="shared" si="11"/>
        <v>0</v>
      </c>
    </row>
    <row r="341" spans="1:26" x14ac:dyDescent="0.25">
      <c r="A341" s="30">
        <f t="shared" si="10"/>
        <v>3386.4679999999989</v>
      </c>
      <c r="B341" s="10" t="s">
        <v>29</v>
      </c>
      <c r="C341" s="10" t="s">
        <v>4</v>
      </c>
      <c r="D341" s="12">
        <v>34</v>
      </c>
      <c r="E341" s="11"/>
      <c r="F341" s="13">
        <v>24.02</v>
      </c>
      <c r="G341" s="13">
        <v>0.65</v>
      </c>
      <c r="H341" s="13">
        <v>16.98</v>
      </c>
      <c r="I341" s="13">
        <v>12.29</v>
      </c>
      <c r="J341" s="13"/>
      <c r="K341" s="13">
        <v>12.5</v>
      </c>
      <c r="L341" s="13"/>
      <c r="M341" s="13">
        <v>29.99</v>
      </c>
      <c r="N341" s="13"/>
      <c r="O341" s="13"/>
      <c r="P341" s="13">
        <v>13.01</v>
      </c>
      <c r="Q341" s="13"/>
      <c r="R341" s="13"/>
      <c r="S341" s="13"/>
      <c r="T341" s="13"/>
      <c r="U341" s="13">
        <v>24.99</v>
      </c>
      <c r="V341" s="13"/>
      <c r="W341" s="14">
        <v>19.02</v>
      </c>
      <c r="X341" s="11"/>
      <c r="Y341" s="11"/>
      <c r="Z341" s="11">
        <f t="shared" si="11"/>
        <v>153.45000000000002</v>
      </c>
    </row>
    <row r="342" spans="1:26" x14ac:dyDescent="0.25">
      <c r="A342" s="30">
        <f t="shared" si="10"/>
        <v>0</v>
      </c>
      <c r="B342" s="10" t="s">
        <v>31</v>
      </c>
      <c r="C342" s="10" t="s">
        <v>4</v>
      </c>
      <c r="D342" s="12">
        <v>33.28</v>
      </c>
      <c r="E342" s="11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4"/>
      <c r="X342" s="11"/>
      <c r="Y342" s="11"/>
      <c r="Z342" s="11">
        <f t="shared" si="11"/>
        <v>0</v>
      </c>
    </row>
    <row r="343" spans="1:26" x14ac:dyDescent="0.25">
      <c r="A343" s="30">
        <f t="shared" si="10"/>
        <v>0</v>
      </c>
      <c r="B343" s="10" t="s">
        <v>32</v>
      </c>
      <c r="C343" s="10" t="s">
        <v>4</v>
      </c>
      <c r="D343" s="12">
        <v>80</v>
      </c>
      <c r="E343" s="11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4"/>
      <c r="X343" s="11"/>
      <c r="Y343" s="11"/>
      <c r="Z343" s="11">
        <f t="shared" si="11"/>
        <v>0</v>
      </c>
    </row>
    <row r="344" spans="1:26" x14ac:dyDescent="0.25">
      <c r="A344" s="30">
        <f t="shared" si="10"/>
        <v>0</v>
      </c>
      <c r="B344" s="10" t="s">
        <v>33</v>
      </c>
      <c r="C344" s="10" t="s">
        <v>4</v>
      </c>
      <c r="D344" s="12">
        <v>53.56</v>
      </c>
      <c r="E344" s="11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4"/>
      <c r="X344" s="11"/>
      <c r="Y344" s="11"/>
      <c r="Z344" s="11">
        <f t="shared" si="11"/>
        <v>0</v>
      </c>
    </row>
    <row r="345" spans="1:26" x14ac:dyDescent="0.25">
      <c r="A345" s="30">
        <f t="shared" si="10"/>
        <v>0</v>
      </c>
      <c r="B345" s="10" t="s">
        <v>34</v>
      </c>
      <c r="C345" s="10" t="s">
        <v>4</v>
      </c>
      <c r="D345" s="12">
        <v>403.7</v>
      </c>
      <c r="E345" s="11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4"/>
      <c r="X345" s="11"/>
      <c r="Y345" s="11"/>
      <c r="Z345" s="11">
        <f t="shared" si="11"/>
        <v>0</v>
      </c>
    </row>
    <row r="346" spans="1:26" x14ac:dyDescent="0.25">
      <c r="A346" s="30">
        <f t="shared" si="10"/>
        <v>0</v>
      </c>
      <c r="B346" s="10" t="s">
        <v>34</v>
      </c>
      <c r="C346" s="10" t="s">
        <v>4</v>
      </c>
      <c r="D346" s="12">
        <v>264.5</v>
      </c>
      <c r="E346" s="11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4"/>
      <c r="X346" s="11"/>
      <c r="Y346" s="11"/>
      <c r="Z346" s="11">
        <f t="shared" si="11"/>
        <v>0</v>
      </c>
    </row>
    <row r="347" spans="1:26" x14ac:dyDescent="0.25">
      <c r="A347" s="30">
        <f>A74*D74</f>
        <v>2235.9999999999973</v>
      </c>
      <c r="B347" s="16" t="s">
        <v>34</v>
      </c>
      <c r="C347" s="16" t="s">
        <v>4</v>
      </c>
      <c r="D347" s="15">
        <v>400</v>
      </c>
      <c r="E347" s="11">
        <v>0.8</v>
      </c>
      <c r="F347" s="13">
        <v>0.8</v>
      </c>
      <c r="G347" s="13">
        <v>0.4</v>
      </c>
      <c r="H347" s="13">
        <v>0.8</v>
      </c>
      <c r="I347" s="13">
        <v>0.7</v>
      </c>
      <c r="J347" s="13">
        <v>0.7</v>
      </c>
      <c r="K347" s="13">
        <v>0.7</v>
      </c>
      <c r="L347" s="13">
        <v>0.4</v>
      </c>
      <c r="M347" s="13">
        <v>0.7</v>
      </c>
      <c r="N347" s="13">
        <v>0.5</v>
      </c>
      <c r="O347" s="13">
        <v>0.8</v>
      </c>
      <c r="P347" s="13">
        <v>0.8</v>
      </c>
      <c r="Q347" s="13">
        <v>0.5</v>
      </c>
      <c r="R347" s="13">
        <v>0.8</v>
      </c>
      <c r="S347" s="13">
        <v>0.5</v>
      </c>
      <c r="T347" s="13">
        <v>0.75</v>
      </c>
      <c r="U347" s="13">
        <v>0.8</v>
      </c>
      <c r="V347" s="13">
        <v>0.5</v>
      </c>
      <c r="W347" s="14">
        <v>0.8</v>
      </c>
      <c r="X347" s="11"/>
      <c r="Y347" s="11"/>
      <c r="Z347" s="11">
        <f t="shared" si="11"/>
        <v>12.750000000000004</v>
      </c>
    </row>
    <row r="348" spans="1:26" x14ac:dyDescent="0.25">
      <c r="A348" s="30">
        <f t="shared" si="10"/>
        <v>0</v>
      </c>
      <c r="B348" s="10" t="s">
        <v>34</v>
      </c>
      <c r="C348" s="10" t="s">
        <v>4</v>
      </c>
      <c r="D348" s="12">
        <v>372.8</v>
      </c>
      <c r="E348" s="11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4"/>
      <c r="X348" s="11"/>
      <c r="Y348" s="11"/>
      <c r="Z348" s="11">
        <f t="shared" si="11"/>
        <v>0</v>
      </c>
    </row>
    <row r="349" spans="1:26" x14ac:dyDescent="0.25">
      <c r="A349" s="30">
        <f t="shared" ref="A349:A412" si="12">A76*D76</f>
        <v>0</v>
      </c>
      <c r="B349" s="10" t="s">
        <v>35</v>
      </c>
      <c r="C349" s="10" t="s">
        <v>4</v>
      </c>
      <c r="D349" s="12">
        <v>200</v>
      </c>
      <c r="E349" s="11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4"/>
      <c r="X349" s="11"/>
      <c r="Y349" s="11"/>
      <c r="Z349" s="11">
        <f t="shared" si="11"/>
        <v>0</v>
      </c>
    </row>
    <row r="350" spans="1:26" x14ac:dyDescent="0.25">
      <c r="A350" s="30">
        <f t="shared" si="12"/>
        <v>1920.0719999999999</v>
      </c>
      <c r="B350" s="10" t="s">
        <v>36</v>
      </c>
      <c r="C350" s="10" t="s">
        <v>4</v>
      </c>
      <c r="D350" s="12">
        <v>145.46</v>
      </c>
      <c r="E350" s="11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4"/>
      <c r="X350" s="11"/>
      <c r="Y350" s="11"/>
      <c r="Z350" s="11">
        <f t="shared" ref="Z350:Z413" si="13">SUM(E350:Y350)</f>
        <v>0</v>
      </c>
    </row>
    <row r="351" spans="1:26" x14ac:dyDescent="0.25">
      <c r="A351" s="30">
        <f t="shared" si="12"/>
        <v>0</v>
      </c>
      <c r="B351" s="10" t="s">
        <v>37</v>
      </c>
      <c r="C351" s="10" t="s">
        <v>4</v>
      </c>
      <c r="D351" s="12">
        <v>720</v>
      </c>
      <c r="E351" s="11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4"/>
      <c r="X351" s="11"/>
      <c r="Y351" s="11"/>
      <c r="Z351" s="11">
        <f t="shared" si="13"/>
        <v>0</v>
      </c>
    </row>
    <row r="352" spans="1:26" x14ac:dyDescent="0.25">
      <c r="A352" s="30">
        <f t="shared" si="12"/>
        <v>1072</v>
      </c>
      <c r="B352" s="10" t="s">
        <v>38</v>
      </c>
      <c r="C352" s="10" t="s">
        <v>4</v>
      </c>
      <c r="D352" s="12">
        <v>670</v>
      </c>
      <c r="E352" s="11"/>
      <c r="F352" s="13"/>
      <c r="G352" s="13">
        <v>1.2</v>
      </c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>
        <v>1.2</v>
      </c>
      <c r="T352" s="13"/>
      <c r="U352" s="13"/>
      <c r="V352" s="13"/>
      <c r="W352" s="14"/>
      <c r="X352" s="11"/>
      <c r="Y352" s="11"/>
      <c r="Z352" s="11">
        <f t="shared" si="13"/>
        <v>2.4</v>
      </c>
    </row>
    <row r="353" spans="1:26" x14ac:dyDescent="0.25">
      <c r="A353" s="30">
        <f t="shared" si="12"/>
        <v>300.99999999999989</v>
      </c>
      <c r="B353" s="10" t="s">
        <v>39</v>
      </c>
      <c r="C353" s="10" t="s">
        <v>4</v>
      </c>
      <c r="D353" s="12">
        <v>430</v>
      </c>
      <c r="E353" s="11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>
        <v>2.4</v>
      </c>
      <c r="W353" s="14"/>
      <c r="X353" s="11"/>
      <c r="Y353" s="11"/>
      <c r="Z353" s="11">
        <f t="shared" si="13"/>
        <v>2.4</v>
      </c>
    </row>
    <row r="354" spans="1:26" x14ac:dyDescent="0.25">
      <c r="A354" s="30">
        <f t="shared" si="12"/>
        <v>0</v>
      </c>
      <c r="B354" s="10" t="s">
        <v>40</v>
      </c>
      <c r="C354" s="10" t="s">
        <v>4</v>
      </c>
      <c r="D354" s="12">
        <v>134</v>
      </c>
      <c r="E354" s="11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4"/>
      <c r="X354" s="11"/>
      <c r="Y354" s="11"/>
      <c r="Z354" s="11">
        <f t="shared" si="13"/>
        <v>0</v>
      </c>
    </row>
    <row r="355" spans="1:26" x14ac:dyDescent="0.25">
      <c r="A355" s="30">
        <f t="shared" si="12"/>
        <v>0</v>
      </c>
      <c r="B355" s="10" t="s">
        <v>41</v>
      </c>
      <c r="C355" s="10" t="s">
        <v>4</v>
      </c>
      <c r="D355" s="12">
        <v>142</v>
      </c>
      <c r="E355" s="11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4"/>
      <c r="X355" s="11"/>
      <c r="Y355" s="11"/>
      <c r="Z355" s="11">
        <f t="shared" si="13"/>
        <v>0</v>
      </c>
    </row>
    <row r="356" spans="1:26" x14ac:dyDescent="0.25">
      <c r="A356" s="30">
        <f t="shared" si="12"/>
        <v>0</v>
      </c>
      <c r="B356" s="10" t="s">
        <v>40</v>
      </c>
      <c r="C356" s="10" t="s">
        <v>4</v>
      </c>
      <c r="D356" s="15">
        <v>144.9</v>
      </c>
      <c r="E356" s="11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4"/>
      <c r="X356" s="11"/>
      <c r="Y356" s="11"/>
      <c r="Z356" s="11">
        <f t="shared" si="13"/>
        <v>0</v>
      </c>
    </row>
    <row r="357" spans="1:26" x14ac:dyDescent="0.25">
      <c r="A357" s="30">
        <f t="shared" si="12"/>
        <v>0</v>
      </c>
      <c r="B357" s="10" t="s">
        <v>40</v>
      </c>
      <c r="C357" s="10" t="s">
        <v>4</v>
      </c>
      <c r="D357" s="12">
        <v>220</v>
      </c>
      <c r="E357" s="11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4"/>
      <c r="X357" s="11"/>
      <c r="Y357" s="11"/>
      <c r="Z357" s="11">
        <f t="shared" si="13"/>
        <v>0</v>
      </c>
    </row>
    <row r="358" spans="1:26" x14ac:dyDescent="0.25">
      <c r="A358" s="30">
        <f t="shared" si="12"/>
        <v>-11236.8</v>
      </c>
      <c r="B358" s="10" t="s">
        <v>42</v>
      </c>
      <c r="C358" s="10" t="s">
        <v>4</v>
      </c>
      <c r="D358" s="12">
        <v>240</v>
      </c>
      <c r="E358" s="11">
        <v>4.3099999999999996</v>
      </c>
      <c r="F358" s="13">
        <v>5.72</v>
      </c>
      <c r="G358" s="13">
        <v>5.36</v>
      </c>
      <c r="H358" s="13">
        <v>7.24</v>
      </c>
      <c r="I358" s="13">
        <v>9.3000000000000007</v>
      </c>
      <c r="J358" s="13">
        <v>7.51</v>
      </c>
      <c r="K358" s="13">
        <v>9.27</v>
      </c>
      <c r="L358" s="13">
        <v>0.83</v>
      </c>
      <c r="M358" s="13">
        <v>5.21</v>
      </c>
      <c r="N358" s="13">
        <v>6.74</v>
      </c>
      <c r="O358" s="13">
        <v>6.41</v>
      </c>
      <c r="P358" s="13">
        <v>7.37</v>
      </c>
      <c r="Q358" s="13">
        <v>0.88</v>
      </c>
      <c r="R358" s="13">
        <v>6.69</v>
      </c>
      <c r="S358" s="13">
        <v>8.52</v>
      </c>
      <c r="T358" s="13">
        <v>9.51</v>
      </c>
      <c r="U358" s="13">
        <v>6.96</v>
      </c>
      <c r="V358" s="13">
        <v>9.6300000000000008</v>
      </c>
      <c r="W358" s="14">
        <v>5.49</v>
      </c>
      <c r="X358" s="11"/>
      <c r="Y358" s="11"/>
      <c r="Z358" s="11">
        <f t="shared" si="13"/>
        <v>122.94999999999999</v>
      </c>
    </row>
    <row r="359" spans="1:26" x14ac:dyDescent="0.25">
      <c r="A359" s="30">
        <f t="shared" si="12"/>
        <v>0</v>
      </c>
      <c r="B359" s="16" t="s">
        <v>43</v>
      </c>
      <c r="C359" s="16" t="s">
        <v>4</v>
      </c>
      <c r="D359" s="15">
        <v>290</v>
      </c>
      <c r="E359" s="11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4"/>
      <c r="X359" s="11"/>
      <c r="Y359" s="11"/>
      <c r="Z359" s="11">
        <f t="shared" si="13"/>
        <v>0</v>
      </c>
    </row>
    <row r="360" spans="1:26" x14ac:dyDescent="0.25">
      <c r="A360" s="30">
        <f t="shared" si="12"/>
        <v>0</v>
      </c>
      <c r="B360" s="10" t="s">
        <v>44</v>
      </c>
      <c r="C360" s="10" t="s">
        <v>4</v>
      </c>
      <c r="D360" s="12">
        <v>340</v>
      </c>
      <c r="E360" s="11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4"/>
      <c r="X360" s="11"/>
      <c r="Y360" s="11"/>
      <c r="Z360" s="11">
        <f t="shared" si="13"/>
        <v>0</v>
      </c>
    </row>
    <row r="361" spans="1:26" x14ac:dyDescent="0.25">
      <c r="A361" s="30">
        <f t="shared" si="12"/>
        <v>0</v>
      </c>
      <c r="B361" s="10" t="s">
        <v>45</v>
      </c>
      <c r="C361" s="10" t="s">
        <v>46</v>
      </c>
      <c r="D361" s="12">
        <v>86.44</v>
      </c>
      <c r="E361" s="11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4"/>
      <c r="X361" s="11"/>
      <c r="Y361" s="11"/>
      <c r="Z361" s="11">
        <f t="shared" si="13"/>
        <v>0</v>
      </c>
    </row>
    <row r="362" spans="1:26" x14ac:dyDescent="0.25">
      <c r="A362" s="30">
        <f t="shared" si="12"/>
        <v>0</v>
      </c>
      <c r="B362" s="10" t="s">
        <v>47</v>
      </c>
      <c r="C362" s="10" t="s">
        <v>46</v>
      </c>
      <c r="D362" s="12">
        <v>85.8</v>
      </c>
      <c r="E362" s="11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4"/>
      <c r="X362" s="11"/>
      <c r="Y362" s="11"/>
      <c r="Z362" s="11">
        <f t="shared" si="13"/>
        <v>0</v>
      </c>
    </row>
    <row r="363" spans="1:26" x14ac:dyDescent="0.25">
      <c r="A363" s="30">
        <f t="shared" si="12"/>
        <v>0</v>
      </c>
      <c r="B363" s="10" t="s">
        <v>48</v>
      </c>
      <c r="C363" s="10" t="s">
        <v>46</v>
      </c>
      <c r="D363" s="12">
        <v>84.74</v>
      </c>
      <c r="E363" s="11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4"/>
      <c r="X363" s="11"/>
      <c r="Y363" s="11"/>
      <c r="Z363" s="11">
        <f t="shared" si="13"/>
        <v>0</v>
      </c>
    </row>
    <row r="364" spans="1:26" x14ac:dyDescent="0.25">
      <c r="A364" s="30">
        <f t="shared" si="12"/>
        <v>576.67440000000022</v>
      </c>
      <c r="B364" s="10" t="s">
        <v>49</v>
      </c>
      <c r="C364" s="10" t="s">
        <v>46</v>
      </c>
      <c r="D364" s="12">
        <v>85.56</v>
      </c>
      <c r="E364" s="11">
        <v>4.1500000000000004</v>
      </c>
      <c r="F364" s="13">
        <v>4.3499999999999996</v>
      </c>
      <c r="G364" s="13">
        <v>1.9</v>
      </c>
      <c r="H364" s="13">
        <v>3.29</v>
      </c>
      <c r="I364" s="13">
        <v>3.04</v>
      </c>
      <c r="J364" s="13">
        <v>2.2000000000000002</v>
      </c>
      <c r="K364" s="13">
        <v>5.88</v>
      </c>
      <c r="L364" s="13">
        <v>2.3199999999999998</v>
      </c>
      <c r="M364" s="13">
        <v>5.39</v>
      </c>
      <c r="N364" s="13">
        <v>0.56000000000000005</v>
      </c>
      <c r="O364" s="13">
        <v>2.89</v>
      </c>
      <c r="P364" s="13">
        <v>3.33</v>
      </c>
      <c r="Q364" s="13">
        <v>2.29</v>
      </c>
      <c r="R364" s="13">
        <v>3.41</v>
      </c>
      <c r="S364" s="13">
        <v>1.32</v>
      </c>
      <c r="T364" s="13">
        <v>3.23</v>
      </c>
      <c r="U364" s="13">
        <v>3.84</v>
      </c>
      <c r="V364" s="13">
        <v>1.81</v>
      </c>
      <c r="W364" s="14">
        <v>6.12</v>
      </c>
      <c r="X364" s="11"/>
      <c r="Y364" s="11"/>
      <c r="Z364" s="11">
        <f t="shared" si="13"/>
        <v>61.32</v>
      </c>
    </row>
    <row r="365" spans="1:26" x14ac:dyDescent="0.25">
      <c r="A365" s="30">
        <f t="shared" si="12"/>
        <v>0</v>
      </c>
      <c r="B365" s="10" t="s">
        <v>50</v>
      </c>
      <c r="C365" s="10" t="s">
        <v>46</v>
      </c>
      <c r="D365" s="12">
        <v>72</v>
      </c>
      <c r="E365" s="11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4"/>
      <c r="X365" s="11"/>
      <c r="Y365" s="11"/>
      <c r="Z365" s="11">
        <f t="shared" si="13"/>
        <v>0</v>
      </c>
    </row>
    <row r="366" spans="1:26" x14ac:dyDescent="0.25">
      <c r="A366" s="30">
        <f t="shared" si="12"/>
        <v>0</v>
      </c>
      <c r="B366" s="10" t="s">
        <v>49</v>
      </c>
      <c r="C366" s="10" t="s">
        <v>46</v>
      </c>
      <c r="D366" s="12">
        <v>84.74</v>
      </c>
      <c r="E366" s="11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4"/>
      <c r="X366" s="11"/>
      <c r="Y366" s="11"/>
      <c r="Z366" s="11">
        <f t="shared" si="13"/>
        <v>0</v>
      </c>
    </row>
    <row r="367" spans="1:26" x14ac:dyDescent="0.25">
      <c r="A367" s="30">
        <f t="shared" si="12"/>
        <v>0</v>
      </c>
      <c r="B367" s="10" t="s">
        <v>51</v>
      </c>
      <c r="C367" s="10" t="s">
        <v>46</v>
      </c>
      <c r="D367" s="12">
        <v>53</v>
      </c>
      <c r="E367" s="11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4"/>
      <c r="X367" s="11"/>
      <c r="Y367" s="11"/>
      <c r="Z367" s="11">
        <f t="shared" si="13"/>
        <v>0</v>
      </c>
    </row>
    <row r="368" spans="1:26" x14ac:dyDescent="0.25">
      <c r="A368" s="30">
        <f t="shared" si="12"/>
        <v>0</v>
      </c>
      <c r="B368" s="10" t="s">
        <v>52</v>
      </c>
      <c r="C368" s="10" t="s">
        <v>4</v>
      </c>
      <c r="D368" s="12">
        <v>148.05000000000001</v>
      </c>
      <c r="E368" s="11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4"/>
      <c r="X368" s="11"/>
      <c r="Y368" s="11"/>
      <c r="Z368" s="11">
        <f t="shared" si="13"/>
        <v>0</v>
      </c>
    </row>
    <row r="369" spans="1:26" x14ac:dyDescent="0.25">
      <c r="A369" s="30">
        <f t="shared" si="12"/>
        <v>0</v>
      </c>
      <c r="B369" s="10" t="s">
        <v>53</v>
      </c>
      <c r="C369" s="10" t="s">
        <v>46</v>
      </c>
      <c r="D369" s="12">
        <v>45</v>
      </c>
      <c r="E369" s="11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4"/>
      <c r="X369" s="11"/>
      <c r="Y369" s="11"/>
      <c r="Z369" s="11">
        <f t="shared" si="13"/>
        <v>0</v>
      </c>
    </row>
    <row r="370" spans="1:26" x14ac:dyDescent="0.25">
      <c r="A370" s="30">
        <f t="shared" si="12"/>
        <v>0</v>
      </c>
      <c r="B370" s="10" t="s">
        <v>54</v>
      </c>
      <c r="C370" s="10" t="s">
        <v>46</v>
      </c>
      <c r="D370" s="12">
        <v>62</v>
      </c>
      <c r="E370" s="11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4"/>
      <c r="X370" s="11"/>
      <c r="Y370" s="11"/>
      <c r="Z370" s="11">
        <f t="shared" si="13"/>
        <v>0</v>
      </c>
    </row>
    <row r="371" spans="1:26" x14ac:dyDescent="0.25">
      <c r="A371" s="30">
        <f t="shared" si="12"/>
        <v>0</v>
      </c>
      <c r="B371" s="10" t="s">
        <v>54</v>
      </c>
      <c r="C371" s="10" t="s">
        <v>46</v>
      </c>
      <c r="D371" s="12">
        <v>55.32</v>
      </c>
      <c r="E371" s="11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4"/>
      <c r="X371" s="11"/>
      <c r="Y371" s="11"/>
      <c r="Z371" s="11">
        <f t="shared" si="13"/>
        <v>0</v>
      </c>
    </row>
    <row r="372" spans="1:26" x14ac:dyDescent="0.25">
      <c r="A372" s="30">
        <f t="shared" si="12"/>
        <v>-3269.5800000000013</v>
      </c>
      <c r="B372" s="10" t="s">
        <v>55</v>
      </c>
      <c r="C372" s="10" t="s">
        <v>46</v>
      </c>
      <c r="D372" s="12">
        <v>60</v>
      </c>
      <c r="E372" s="11">
        <v>19.68</v>
      </c>
      <c r="F372" s="13">
        <v>9.8699999999999992</v>
      </c>
      <c r="G372" s="13">
        <v>30</v>
      </c>
      <c r="H372" s="13">
        <v>0.75</v>
      </c>
      <c r="I372" s="13">
        <v>8.85</v>
      </c>
      <c r="J372" s="13">
        <v>34.68</v>
      </c>
      <c r="K372" s="13">
        <v>1.02</v>
      </c>
      <c r="L372" s="13"/>
      <c r="M372" s="13">
        <v>2.97</v>
      </c>
      <c r="N372" s="13">
        <v>9.98</v>
      </c>
      <c r="O372" s="13">
        <v>20.58</v>
      </c>
      <c r="P372" s="13">
        <v>15</v>
      </c>
      <c r="Q372" s="13"/>
      <c r="R372" s="13">
        <v>0.83</v>
      </c>
      <c r="S372" s="13">
        <v>38.31</v>
      </c>
      <c r="T372" s="13">
        <v>20.51</v>
      </c>
      <c r="U372" s="13">
        <v>1.02</v>
      </c>
      <c r="V372" s="13">
        <v>19</v>
      </c>
      <c r="W372" s="14">
        <v>19.68</v>
      </c>
      <c r="X372" s="11"/>
      <c r="Y372" s="11"/>
      <c r="Z372" s="11">
        <f t="shared" si="13"/>
        <v>252.73000000000002</v>
      </c>
    </row>
    <row r="373" spans="1:26" x14ac:dyDescent="0.25">
      <c r="A373" s="30">
        <f t="shared" si="12"/>
        <v>0</v>
      </c>
      <c r="B373" s="10" t="s">
        <v>55</v>
      </c>
      <c r="C373" s="10" t="s">
        <v>46</v>
      </c>
      <c r="D373" s="12">
        <v>59.9</v>
      </c>
      <c r="E373" s="11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4"/>
      <c r="X373" s="11"/>
      <c r="Y373" s="11"/>
      <c r="Z373" s="11">
        <f t="shared" si="13"/>
        <v>0</v>
      </c>
    </row>
    <row r="374" spans="1:26" x14ac:dyDescent="0.25">
      <c r="A374" s="30">
        <f t="shared" si="12"/>
        <v>0</v>
      </c>
      <c r="B374" s="10" t="s">
        <v>55</v>
      </c>
      <c r="C374" s="10" t="s">
        <v>46</v>
      </c>
      <c r="D374" s="12">
        <v>58.3</v>
      </c>
      <c r="E374" s="11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4"/>
      <c r="X374" s="11"/>
      <c r="Y374" s="11"/>
      <c r="Z374" s="11">
        <f t="shared" si="13"/>
        <v>0</v>
      </c>
    </row>
    <row r="375" spans="1:26" x14ac:dyDescent="0.25">
      <c r="A375" s="30">
        <f t="shared" si="12"/>
        <v>0</v>
      </c>
      <c r="B375" s="10" t="s">
        <v>56</v>
      </c>
      <c r="C375" s="10" t="s">
        <v>4</v>
      </c>
      <c r="D375" s="12">
        <v>188.35</v>
      </c>
      <c r="E375" s="11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4"/>
      <c r="X375" s="11"/>
      <c r="Y375" s="11"/>
      <c r="Z375" s="11">
        <f t="shared" si="13"/>
        <v>0</v>
      </c>
    </row>
    <row r="376" spans="1:26" x14ac:dyDescent="0.25">
      <c r="A376" s="30">
        <f t="shared" si="12"/>
        <v>149.96100000000001</v>
      </c>
      <c r="B376" s="10" t="s">
        <v>56</v>
      </c>
      <c r="C376" s="10" t="s">
        <v>4</v>
      </c>
      <c r="D376" s="12">
        <v>202.65</v>
      </c>
      <c r="E376" s="11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4"/>
      <c r="X376" s="11"/>
      <c r="Y376" s="11"/>
      <c r="Z376" s="11">
        <f t="shared" si="13"/>
        <v>0</v>
      </c>
    </row>
    <row r="377" spans="1:26" x14ac:dyDescent="0.25">
      <c r="A377" s="30">
        <f t="shared" si="12"/>
        <v>638.13360000000011</v>
      </c>
      <c r="B377" s="10" t="s">
        <v>56</v>
      </c>
      <c r="C377" s="10" t="s">
        <v>4</v>
      </c>
      <c r="D377" s="12">
        <v>188.24</v>
      </c>
      <c r="E377" s="11"/>
      <c r="F377" s="13"/>
      <c r="G377" s="13"/>
      <c r="H377" s="13"/>
      <c r="I377" s="13"/>
      <c r="J377" s="13">
        <v>2.61</v>
      </c>
      <c r="K377" s="13"/>
      <c r="L377" s="13"/>
      <c r="M377" s="13"/>
      <c r="N377" s="13">
        <v>4.71</v>
      </c>
      <c r="O377" s="13"/>
      <c r="P377" s="13"/>
      <c r="Q377" s="13"/>
      <c r="R377" s="13"/>
      <c r="S377" s="13"/>
      <c r="T377" s="13"/>
      <c r="U377" s="13">
        <v>3.41</v>
      </c>
      <c r="V377" s="13"/>
      <c r="W377" s="14"/>
      <c r="X377" s="11"/>
      <c r="Y377" s="11"/>
      <c r="Z377" s="11">
        <f t="shared" si="13"/>
        <v>10.73</v>
      </c>
    </row>
    <row r="378" spans="1:26" x14ac:dyDescent="0.25">
      <c r="A378" s="30">
        <f t="shared" si="12"/>
        <v>0</v>
      </c>
      <c r="B378" s="10" t="s">
        <v>57</v>
      </c>
      <c r="C378" s="10" t="s">
        <v>4</v>
      </c>
      <c r="D378" s="12">
        <v>118.4</v>
      </c>
      <c r="E378" s="11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4"/>
      <c r="X378" s="11"/>
      <c r="Y378" s="11"/>
      <c r="Z378" s="11">
        <f t="shared" si="13"/>
        <v>0</v>
      </c>
    </row>
    <row r="379" spans="1:26" x14ac:dyDescent="0.25">
      <c r="A379" s="30">
        <f t="shared" si="12"/>
        <v>0</v>
      </c>
      <c r="B379" s="10" t="s">
        <v>58</v>
      </c>
      <c r="C379" s="10" t="s">
        <v>4</v>
      </c>
      <c r="D379" s="12">
        <v>140.15</v>
      </c>
      <c r="E379" s="11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4"/>
      <c r="X379" s="11"/>
      <c r="Y379" s="11"/>
      <c r="Z379" s="11">
        <f t="shared" si="13"/>
        <v>0</v>
      </c>
    </row>
    <row r="380" spans="1:26" x14ac:dyDescent="0.25">
      <c r="A380" s="30">
        <f t="shared" si="12"/>
        <v>1598.9999999999995</v>
      </c>
      <c r="B380" s="10" t="s">
        <v>58</v>
      </c>
      <c r="C380" s="10" t="s">
        <v>4</v>
      </c>
      <c r="D380" s="12">
        <v>130</v>
      </c>
      <c r="E380" s="11"/>
      <c r="F380" s="13">
        <v>12.32</v>
      </c>
      <c r="G380" s="13"/>
      <c r="H380" s="13"/>
      <c r="I380" s="13"/>
      <c r="J380" s="13"/>
      <c r="K380" s="13"/>
      <c r="L380" s="13"/>
      <c r="M380" s="13"/>
      <c r="N380" s="13"/>
      <c r="O380" s="13"/>
      <c r="P380" s="13">
        <v>2.7</v>
      </c>
      <c r="Q380" s="13"/>
      <c r="R380" s="13"/>
      <c r="S380" s="13"/>
      <c r="T380" s="13"/>
      <c r="U380" s="13"/>
      <c r="V380" s="13"/>
      <c r="W380" s="14">
        <v>3.08</v>
      </c>
      <c r="X380" s="11"/>
      <c r="Y380" s="11"/>
      <c r="Z380" s="11">
        <f t="shared" si="13"/>
        <v>18.100000000000001</v>
      </c>
    </row>
    <row r="381" spans="1:26" x14ac:dyDescent="0.25">
      <c r="A381" s="30">
        <f t="shared" si="12"/>
        <v>0</v>
      </c>
      <c r="B381" s="10" t="s">
        <v>58</v>
      </c>
      <c r="C381" s="10" t="s">
        <v>4</v>
      </c>
      <c r="D381" s="12">
        <v>171.93</v>
      </c>
      <c r="E381" s="11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4"/>
      <c r="X381" s="11"/>
      <c r="Y381" s="11"/>
      <c r="Z381" s="11">
        <f t="shared" si="13"/>
        <v>0</v>
      </c>
    </row>
    <row r="382" spans="1:26" x14ac:dyDescent="0.25">
      <c r="A382" s="30">
        <f t="shared" si="12"/>
        <v>1823.36</v>
      </c>
      <c r="B382" s="10" t="s">
        <v>59</v>
      </c>
      <c r="C382" s="10" t="s">
        <v>4</v>
      </c>
      <c r="D382" s="12">
        <v>284.89999999999998</v>
      </c>
      <c r="E382" s="11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4"/>
      <c r="X382" s="11"/>
      <c r="Y382" s="11"/>
      <c r="Z382" s="11">
        <f t="shared" si="13"/>
        <v>0</v>
      </c>
    </row>
    <row r="383" spans="1:26" x14ac:dyDescent="0.25">
      <c r="A383" s="30">
        <f t="shared" si="12"/>
        <v>0</v>
      </c>
      <c r="B383" s="10" t="s">
        <v>60</v>
      </c>
      <c r="C383" s="10" t="s">
        <v>4</v>
      </c>
      <c r="D383" s="12">
        <v>242.6</v>
      </c>
      <c r="E383" s="11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4"/>
      <c r="X383" s="11"/>
      <c r="Y383" s="11"/>
      <c r="Z383" s="11">
        <f t="shared" si="13"/>
        <v>0</v>
      </c>
    </row>
    <row r="384" spans="1:26" x14ac:dyDescent="0.25">
      <c r="A384" s="30">
        <f t="shared" si="12"/>
        <v>0</v>
      </c>
      <c r="B384" s="10" t="s">
        <v>61</v>
      </c>
      <c r="C384" s="10" t="s">
        <v>4</v>
      </c>
      <c r="D384" s="12">
        <v>88.67</v>
      </c>
      <c r="E384" s="11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4"/>
      <c r="X384" s="11"/>
      <c r="Y384" s="11"/>
      <c r="Z384" s="11">
        <f t="shared" si="13"/>
        <v>0</v>
      </c>
    </row>
    <row r="385" spans="1:26" x14ac:dyDescent="0.25">
      <c r="A385" s="30">
        <f t="shared" si="12"/>
        <v>0</v>
      </c>
      <c r="B385" s="10" t="s">
        <v>62</v>
      </c>
      <c r="C385" s="10" t="s">
        <v>4</v>
      </c>
      <c r="D385" s="12">
        <v>112.94</v>
      </c>
      <c r="E385" s="11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4"/>
      <c r="X385" s="11"/>
      <c r="Y385" s="11"/>
      <c r="Z385" s="11">
        <f t="shared" si="13"/>
        <v>0</v>
      </c>
    </row>
    <row r="386" spans="1:26" x14ac:dyDescent="0.25">
      <c r="A386" s="30">
        <f t="shared" si="12"/>
        <v>0</v>
      </c>
      <c r="B386" s="10" t="s">
        <v>62</v>
      </c>
      <c r="C386" s="10" t="s">
        <v>4</v>
      </c>
      <c r="D386" s="12">
        <v>119.28</v>
      </c>
      <c r="E386" s="11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4"/>
      <c r="X386" s="11"/>
      <c r="Y386" s="11"/>
      <c r="Z386" s="11">
        <f t="shared" si="13"/>
        <v>0</v>
      </c>
    </row>
    <row r="387" spans="1:26" x14ac:dyDescent="0.25">
      <c r="A387" s="30">
        <f t="shared" si="12"/>
        <v>0</v>
      </c>
      <c r="B387" s="10" t="s">
        <v>63</v>
      </c>
      <c r="C387" s="10" t="s">
        <v>4</v>
      </c>
      <c r="D387" s="12">
        <v>132.22</v>
      </c>
      <c r="E387" s="11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4"/>
      <c r="X387" s="11"/>
      <c r="Y387" s="11"/>
      <c r="Z387" s="11">
        <f t="shared" si="13"/>
        <v>0</v>
      </c>
    </row>
    <row r="388" spans="1:26" x14ac:dyDescent="0.25">
      <c r="A388" s="30">
        <f t="shared" si="12"/>
        <v>-107.49999999999993</v>
      </c>
      <c r="B388" s="10" t="s">
        <v>64</v>
      </c>
      <c r="C388" s="10" t="s">
        <v>4</v>
      </c>
      <c r="D388" s="12">
        <v>125</v>
      </c>
      <c r="E388" s="11">
        <v>0.63</v>
      </c>
      <c r="F388" s="13">
        <v>1.74</v>
      </c>
      <c r="G388" s="13"/>
      <c r="H388" s="13">
        <v>0.32</v>
      </c>
      <c r="I388" s="13">
        <v>1.37</v>
      </c>
      <c r="J388" s="13"/>
      <c r="K388" s="13">
        <v>0.3</v>
      </c>
      <c r="L388" s="13">
        <v>0.68</v>
      </c>
      <c r="M388" s="13">
        <v>1.45</v>
      </c>
      <c r="N388" s="13">
        <v>0.44</v>
      </c>
      <c r="O388" s="13">
        <v>0.64</v>
      </c>
      <c r="P388" s="13">
        <v>1.38</v>
      </c>
      <c r="Q388" s="13">
        <v>0.61</v>
      </c>
      <c r="R388" s="13">
        <v>1.27</v>
      </c>
      <c r="S388" s="13"/>
      <c r="T388" s="13"/>
      <c r="U388" s="13">
        <v>1.91</v>
      </c>
      <c r="V388" s="13">
        <v>0.32</v>
      </c>
      <c r="W388" s="14"/>
      <c r="X388" s="11"/>
      <c r="Y388" s="11"/>
      <c r="Z388" s="11">
        <f t="shared" si="13"/>
        <v>13.059999999999999</v>
      </c>
    </row>
    <row r="389" spans="1:26" x14ac:dyDescent="0.25">
      <c r="A389" s="30">
        <f t="shared" si="12"/>
        <v>0</v>
      </c>
      <c r="B389" s="10" t="s">
        <v>65</v>
      </c>
      <c r="C389" s="10" t="s">
        <v>4</v>
      </c>
      <c r="D389" s="12">
        <v>128.93</v>
      </c>
      <c r="E389" s="11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4"/>
      <c r="X389" s="11"/>
      <c r="Y389" s="11"/>
      <c r="Z389" s="11">
        <f t="shared" si="13"/>
        <v>0</v>
      </c>
    </row>
    <row r="390" spans="1:26" x14ac:dyDescent="0.25">
      <c r="A390" s="30">
        <f t="shared" si="12"/>
        <v>0</v>
      </c>
      <c r="B390" s="10" t="s">
        <v>65</v>
      </c>
      <c r="C390" s="10" t="s">
        <v>4</v>
      </c>
      <c r="D390" s="12">
        <v>140.80000000000001</v>
      </c>
      <c r="E390" s="11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4"/>
      <c r="X390" s="11"/>
      <c r="Y390" s="11"/>
      <c r="Z390" s="11">
        <f t="shared" si="13"/>
        <v>0</v>
      </c>
    </row>
    <row r="391" spans="1:26" x14ac:dyDescent="0.25">
      <c r="A391" s="30">
        <f t="shared" si="12"/>
        <v>0</v>
      </c>
      <c r="B391" s="10" t="s">
        <v>66</v>
      </c>
      <c r="C391" s="10" t="s">
        <v>4</v>
      </c>
      <c r="D391" s="12">
        <v>70.27</v>
      </c>
      <c r="E391" s="11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4"/>
      <c r="X391" s="11"/>
      <c r="Y391" s="11"/>
      <c r="Z391" s="11">
        <f t="shared" si="13"/>
        <v>0</v>
      </c>
    </row>
    <row r="392" spans="1:26" x14ac:dyDescent="0.25">
      <c r="A392" s="30">
        <f t="shared" si="12"/>
        <v>0</v>
      </c>
      <c r="B392" s="10" t="s">
        <v>67</v>
      </c>
      <c r="C392" s="10" t="s">
        <v>4</v>
      </c>
      <c r="D392" s="12">
        <v>57.2</v>
      </c>
      <c r="E392" s="11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4"/>
      <c r="X392" s="11"/>
      <c r="Y392" s="11"/>
      <c r="Z392" s="11">
        <f t="shared" si="13"/>
        <v>0</v>
      </c>
    </row>
    <row r="393" spans="1:26" x14ac:dyDescent="0.25">
      <c r="A393" s="30">
        <f t="shared" si="12"/>
        <v>1529.1787200000001</v>
      </c>
      <c r="B393" s="10" t="s">
        <v>68</v>
      </c>
      <c r="C393" s="10" t="s">
        <v>4</v>
      </c>
      <c r="D393" s="12">
        <v>108.73</v>
      </c>
      <c r="E393" s="11"/>
      <c r="F393" s="13"/>
      <c r="G393" s="13"/>
      <c r="H393" s="13">
        <v>2.73</v>
      </c>
      <c r="I393" s="13"/>
      <c r="J393" s="13"/>
      <c r="K393" s="13">
        <v>2.73</v>
      </c>
      <c r="L393" s="13"/>
      <c r="M393" s="13"/>
      <c r="N393" s="13"/>
      <c r="O393" s="13"/>
      <c r="P393" s="13"/>
      <c r="Q393" s="13"/>
      <c r="R393" s="13">
        <v>2.73</v>
      </c>
      <c r="S393" s="13"/>
      <c r="T393" s="13"/>
      <c r="U393" s="13">
        <v>3.28</v>
      </c>
      <c r="V393" s="13"/>
      <c r="W393" s="14"/>
      <c r="X393" s="11"/>
      <c r="Y393" s="11"/>
      <c r="Z393" s="11">
        <f t="shared" si="13"/>
        <v>11.469999999999999</v>
      </c>
    </row>
    <row r="394" spans="1:26" x14ac:dyDescent="0.25">
      <c r="A394" s="30">
        <f t="shared" si="12"/>
        <v>0</v>
      </c>
      <c r="B394" s="10" t="s">
        <v>69</v>
      </c>
      <c r="C394" s="10" t="s">
        <v>4</v>
      </c>
      <c r="D394" s="12">
        <v>81.819999999999993</v>
      </c>
      <c r="E394" s="11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4"/>
      <c r="X394" s="11"/>
      <c r="Y394" s="11"/>
      <c r="Z394" s="11">
        <f t="shared" si="13"/>
        <v>0</v>
      </c>
    </row>
    <row r="395" spans="1:26" x14ac:dyDescent="0.25">
      <c r="A395" s="30">
        <f t="shared" si="12"/>
        <v>0</v>
      </c>
      <c r="B395" s="10" t="s">
        <v>70</v>
      </c>
      <c r="C395" s="10" t="s">
        <v>4</v>
      </c>
      <c r="D395" s="12">
        <v>90</v>
      </c>
      <c r="E395" s="11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4"/>
      <c r="X395" s="11"/>
      <c r="Y395" s="11"/>
      <c r="Z395" s="11">
        <f t="shared" si="13"/>
        <v>0</v>
      </c>
    </row>
    <row r="396" spans="1:26" x14ac:dyDescent="0.25">
      <c r="A396" s="30">
        <f t="shared" si="12"/>
        <v>0</v>
      </c>
      <c r="B396" s="10" t="s">
        <v>71</v>
      </c>
      <c r="C396" s="10" t="s">
        <v>4</v>
      </c>
      <c r="D396" s="12">
        <v>91.1</v>
      </c>
      <c r="E396" s="11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4"/>
      <c r="X396" s="11"/>
      <c r="Y396" s="11"/>
      <c r="Z396" s="11">
        <f t="shared" si="13"/>
        <v>0</v>
      </c>
    </row>
    <row r="397" spans="1:26" x14ac:dyDescent="0.25">
      <c r="A397" s="30">
        <f t="shared" si="12"/>
        <v>0</v>
      </c>
      <c r="B397" s="10" t="s">
        <v>72</v>
      </c>
      <c r="C397" s="10" t="s">
        <v>73</v>
      </c>
      <c r="D397" s="12">
        <v>5.2</v>
      </c>
      <c r="E397" s="11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4"/>
      <c r="X397" s="11"/>
      <c r="Y397" s="11"/>
      <c r="Z397" s="11">
        <f t="shared" si="13"/>
        <v>0</v>
      </c>
    </row>
    <row r="398" spans="1:26" x14ac:dyDescent="0.25">
      <c r="A398" s="30">
        <f t="shared" si="12"/>
        <v>0</v>
      </c>
      <c r="B398" s="10" t="s">
        <v>72</v>
      </c>
      <c r="C398" s="10" t="s">
        <v>73</v>
      </c>
      <c r="D398" s="12">
        <v>6.8</v>
      </c>
      <c r="E398" s="11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4"/>
      <c r="X398" s="11"/>
      <c r="Y398" s="11"/>
      <c r="Z398" s="11">
        <f t="shared" si="13"/>
        <v>0</v>
      </c>
    </row>
    <row r="399" spans="1:26" x14ac:dyDescent="0.25">
      <c r="A399" s="30">
        <f t="shared" si="12"/>
        <v>0</v>
      </c>
      <c r="B399" s="10" t="s">
        <v>72</v>
      </c>
      <c r="C399" s="10" t="s">
        <v>73</v>
      </c>
      <c r="D399" s="12">
        <v>5.5</v>
      </c>
      <c r="E399" s="11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4"/>
      <c r="X399" s="11"/>
      <c r="Y399" s="11"/>
      <c r="Z399" s="11">
        <f t="shared" si="13"/>
        <v>0</v>
      </c>
    </row>
    <row r="400" spans="1:26" x14ac:dyDescent="0.25">
      <c r="A400" s="30">
        <f t="shared" si="12"/>
        <v>0</v>
      </c>
      <c r="B400" s="10" t="s">
        <v>72</v>
      </c>
      <c r="C400" s="10" t="s">
        <v>73</v>
      </c>
      <c r="D400" s="12">
        <v>4.6100000000000003</v>
      </c>
      <c r="E400" s="11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4"/>
      <c r="X400" s="11"/>
      <c r="Y400" s="11"/>
      <c r="Z400" s="11">
        <f t="shared" si="13"/>
        <v>0</v>
      </c>
    </row>
    <row r="401" spans="1:26" x14ac:dyDescent="0.25">
      <c r="A401" s="30">
        <f t="shared" si="12"/>
        <v>0</v>
      </c>
      <c r="B401" s="10" t="s">
        <v>72</v>
      </c>
      <c r="C401" s="10" t="s">
        <v>73</v>
      </c>
      <c r="D401" s="12">
        <v>5.6</v>
      </c>
      <c r="E401" s="11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4"/>
      <c r="X401" s="11"/>
      <c r="Y401" s="11"/>
      <c r="Z401" s="11">
        <f t="shared" si="13"/>
        <v>0</v>
      </c>
    </row>
    <row r="402" spans="1:26" x14ac:dyDescent="0.25">
      <c r="A402" s="30">
        <f t="shared" si="12"/>
        <v>4498.6199999999972</v>
      </c>
      <c r="B402" s="10" t="s">
        <v>72</v>
      </c>
      <c r="C402" s="10" t="s">
        <v>73</v>
      </c>
      <c r="D402" s="12">
        <v>6</v>
      </c>
      <c r="E402" s="11">
        <v>35.64</v>
      </c>
      <c r="F402" s="13">
        <v>651</v>
      </c>
      <c r="G402" s="13">
        <v>57</v>
      </c>
      <c r="H402" s="13">
        <v>89.3</v>
      </c>
      <c r="I402" s="13">
        <v>96.36</v>
      </c>
      <c r="J402" s="13">
        <v>225.56</v>
      </c>
      <c r="K402" s="13">
        <v>68.56</v>
      </c>
      <c r="L402" s="13">
        <v>12.74</v>
      </c>
      <c r="M402" s="13">
        <v>43.2</v>
      </c>
      <c r="N402" s="13">
        <v>616.49</v>
      </c>
      <c r="O402" s="13">
        <v>47.04</v>
      </c>
      <c r="P402" s="13">
        <v>103.92</v>
      </c>
      <c r="Q402" s="13">
        <v>13.5</v>
      </c>
      <c r="R402" s="13">
        <v>51.73</v>
      </c>
      <c r="S402" s="13">
        <v>35.64</v>
      </c>
      <c r="T402" s="13">
        <v>89.09</v>
      </c>
      <c r="U402" s="13">
        <v>255.32</v>
      </c>
      <c r="V402" s="13">
        <v>56.82</v>
      </c>
      <c r="W402" s="14">
        <v>478.86</v>
      </c>
      <c r="X402" s="11"/>
      <c r="Y402" s="11"/>
      <c r="Z402" s="11">
        <f t="shared" si="13"/>
        <v>3027.7700000000004</v>
      </c>
    </row>
    <row r="403" spans="1:26" x14ac:dyDescent="0.25">
      <c r="A403" s="30">
        <f t="shared" si="12"/>
        <v>0</v>
      </c>
      <c r="B403" s="10" t="s">
        <v>74</v>
      </c>
      <c r="C403" s="10" t="s">
        <v>4</v>
      </c>
      <c r="D403" s="12">
        <v>16.510000000000002</v>
      </c>
      <c r="E403" s="11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4"/>
      <c r="X403" s="11"/>
      <c r="Y403" s="11"/>
      <c r="Z403" s="11">
        <f t="shared" si="13"/>
        <v>0</v>
      </c>
    </row>
    <row r="404" spans="1:26" x14ac:dyDescent="0.25">
      <c r="A404" s="30">
        <f t="shared" si="12"/>
        <v>146.71000000000004</v>
      </c>
      <c r="B404" s="10" t="s">
        <v>74</v>
      </c>
      <c r="C404" s="10" t="s">
        <v>4</v>
      </c>
      <c r="D404" s="12">
        <v>17</v>
      </c>
      <c r="E404" s="11">
        <v>1.53</v>
      </c>
      <c r="F404" s="13">
        <v>3.1</v>
      </c>
      <c r="G404" s="13">
        <v>2.06</v>
      </c>
      <c r="H404" s="13">
        <v>1.26</v>
      </c>
      <c r="I404" s="13">
        <v>2.5</v>
      </c>
      <c r="J404" s="13">
        <v>1.35</v>
      </c>
      <c r="K404" s="13">
        <v>3.17</v>
      </c>
      <c r="L404" s="13">
        <v>0.75</v>
      </c>
      <c r="M404" s="13">
        <v>3.86</v>
      </c>
      <c r="N404" s="13">
        <v>0.95</v>
      </c>
      <c r="O404" s="13">
        <v>1.19</v>
      </c>
      <c r="P404" s="13">
        <v>2.78</v>
      </c>
      <c r="Q404" s="13">
        <v>0.73</v>
      </c>
      <c r="R404" s="13">
        <v>3.18</v>
      </c>
      <c r="S404" s="13">
        <v>2.84</v>
      </c>
      <c r="T404" s="13">
        <v>1.66</v>
      </c>
      <c r="U404" s="13">
        <v>2.95</v>
      </c>
      <c r="V404" s="13">
        <v>1.75</v>
      </c>
      <c r="W404" s="14">
        <v>1.29</v>
      </c>
      <c r="X404" s="11"/>
      <c r="Y404" s="11"/>
      <c r="Z404" s="11">
        <f t="shared" si="13"/>
        <v>38.9</v>
      </c>
    </row>
    <row r="405" spans="1:26" x14ac:dyDescent="0.25">
      <c r="A405" s="30">
        <f t="shared" si="12"/>
        <v>0</v>
      </c>
      <c r="B405" s="10" t="s">
        <v>74</v>
      </c>
      <c r="C405" s="10" t="s">
        <v>4</v>
      </c>
      <c r="D405" s="12">
        <v>18.2</v>
      </c>
      <c r="E405" s="11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4"/>
      <c r="X405" s="11"/>
      <c r="Y405" s="11"/>
      <c r="Z405" s="11">
        <f t="shared" si="13"/>
        <v>0</v>
      </c>
    </row>
    <row r="406" spans="1:26" x14ac:dyDescent="0.25">
      <c r="A406" s="30">
        <f t="shared" si="12"/>
        <v>0</v>
      </c>
      <c r="B406" s="10" t="s">
        <v>74</v>
      </c>
      <c r="C406" s="10" t="s">
        <v>4</v>
      </c>
      <c r="D406" s="12">
        <v>16.899999999999999</v>
      </c>
      <c r="E406" s="11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4"/>
      <c r="X406" s="11"/>
      <c r="Y406" s="11"/>
      <c r="Z406" s="11">
        <f t="shared" si="13"/>
        <v>0</v>
      </c>
    </row>
    <row r="407" spans="1:26" x14ac:dyDescent="0.25">
      <c r="A407" s="30">
        <f t="shared" si="12"/>
        <v>0</v>
      </c>
      <c r="B407" s="10" t="s">
        <v>75</v>
      </c>
      <c r="C407" s="10" t="s">
        <v>4</v>
      </c>
      <c r="D407" s="12">
        <v>20.9</v>
      </c>
      <c r="E407" s="11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4"/>
      <c r="X407" s="11"/>
      <c r="Y407" s="11"/>
      <c r="Z407" s="11">
        <f t="shared" si="13"/>
        <v>0</v>
      </c>
    </row>
    <row r="408" spans="1:26" x14ac:dyDescent="0.25">
      <c r="A408" s="30">
        <f t="shared" si="12"/>
        <v>0</v>
      </c>
      <c r="B408" s="10" t="s">
        <v>76</v>
      </c>
      <c r="C408" s="10" t="s">
        <v>4</v>
      </c>
      <c r="D408" s="12">
        <v>399</v>
      </c>
      <c r="E408" s="11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4"/>
      <c r="X408" s="11"/>
      <c r="Y408" s="11"/>
      <c r="Z408" s="11">
        <f t="shared" si="13"/>
        <v>0</v>
      </c>
    </row>
    <row r="409" spans="1:26" x14ac:dyDescent="0.25">
      <c r="A409" s="30">
        <f t="shared" si="12"/>
        <v>0</v>
      </c>
      <c r="B409" s="10" t="s">
        <v>76</v>
      </c>
      <c r="C409" s="10" t="s">
        <v>4</v>
      </c>
      <c r="D409" s="12">
        <v>364</v>
      </c>
      <c r="E409" s="11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4"/>
      <c r="X409" s="11"/>
      <c r="Y409" s="11"/>
      <c r="Z409" s="11">
        <f t="shared" si="13"/>
        <v>0</v>
      </c>
    </row>
    <row r="410" spans="1:26" x14ac:dyDescent="0.25">
      <c r="A410" s="30">
        <f t="shared" si="12"/>
        <v>0</v>
      </c>
      <c r="B410" s="10" t="s">
        <v>76</v>
      </c>
      <c r="C410" s="10" t="s">
        <v>4</v>
      </c>
      <c r="D410" s="12">
        <v>290</v>
      </c>
      <c r="E410" s="11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4"/>
      <c r="X410" s="11"/>
      <c r="Y410" s="11"/>
      <c r="Z410" s="11">
        <f t="shared" si="13"/>
        <v>0</v>
      </c>
    </row>
    <row r="411" spans="1:26" x14ac:dyDescent="0.25">
      <c r="A411" s="30">
        <f t="shared" si="12"/>
        <v>0</v>
      </c>
      <c r="B411" s="10" t="s">
        <v>76</v>
      </c>
      <c r="C411" s="10" t="s">
        <v>4</v>
      </c>
      <c r="D411" s="12">
        <v>371</v>
      </c>
      <c r="E411" s="11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4"/>
      <c r="X411" s="11"/>
      <c r="Y411" s="11"/>
      <c r="Z411" s="11">
        <f t="shared" si="13"/>
        <v>0</v>
      </c>
    </row>
    <row r="412" spans="1:26" x14ac:dyDescent="0.25">
      <c r="A412" s="30">
        <f t="shared" si="12"/>
        <v>801.44999999999709</v>
      </c>
      <c r="B412" s="10" t="s">
        <v>76</v>
      </c>
      <c r="C412" s="10" t="s">
        <v>4</v>
      </c>
      <c r="D412" s="12">
        <v>390</v>
      </c>
      <c r="E412" s="11">
        <v>6.56</v>
      </c>
      <c r="F412" s="13"/>
      <c r="G412" s="13"/>
      <c r="H412" s="13"/>
      <c r="I412" s="13">
        <v>9.64</v>
      </c>
      <c r="J412" s="13"/>
      <c r="K412" s="13"/>
      <c r="L412" s="13"/>
      <c r="M412" s="13">
        <v>6.82</v>
      </c>
      <c r="N412" s="13"/>
      <c r="O412" s="13">
        <v>6.43</v>
      </c>
      <c r="P412" s="13">
        <v>7.65</v>
      </c>
      <c r="Q412" s="13"/>
      <c r="R412" s="13"/>
      <c r="S412" s="13">
        <v>5.57</v>
      </c>
      <c r="T412" s="13">
        <v>9.89</v>
      </c>
      <c r="U412" s="13"/>
      <c r="V412" s="13"/>
      <c r="W412" s="14">
        <v>1.85</v>
      </c>
      <c r="X412" s="11"/>
      <c r="Y412" s="11"/>
      <c r="Z412" s="11">
        <f t="shared" si="13"/>
        <v>54.410000000000004</v>
      </c>
    </row>
    <row r="413" spans="1:26" x14ac:dyDescent="0.25">
      <c r="A413" s="30">
        <f t="shared" ref="A413:A476" si="14">A140*D140</f>
        <v>0</v>
      </c>
      <c r="B413" s="10" t="s">
        <v>77</v>
      </c>
      <c r="C413" s="10" t="s">
        <v>73</v>
      </c>
      <c r="D413" s="12">
        <v>7.6</v>
      </c>
      <c r="E413" s="11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4"/>
      <c r="X413" s="11"/>
      <c r="Y413" s="11"/>
      <c r="Z413" s="11">
        <f t="shared" si="13"/>
        <v>0</v>
      </c>
    </row>
    <row r="414" spans="1:26" x14ac:dyDescent="0.25">
      <c r="A414" s="30">
        <f t="shared" si="14"/>
        <v>1018.6253999999998</v>
      </c>
      <c r="B414" s="10" t="s">
        <v>78</v>
      </c>
      <c r="C414" s="10" t="s">
        <v>4</v>
      </c>
      <c r="D414" s="12">
        <v>168.09</v>
      </c>
      <c r="E414" s="11"/>
      <c r="F414" s="13"/>
      <c r="G414" s="13"/>
      <c r="H414" s="13"/>
      <c r="I414" s="13"/>
      <c r="J414" s="13"/>
      <c r="K414" s="13"/>
      <c r="L414" s="13"/>
      <c r="M414" s="13"/>
      <c r="N414" s="13"/>
      <c r="O414" s="13">
        <v>2.37</v>
      </c>
      <c r="P414" s="13"/>
      <c r="Q414" s="13"/>
      <c r="R414" s="13"/>
      <c r="S414" s="13"/>
      <c r="T414" s="13"/>
      <c r="U414" s="13">
        <v>2.85</v>
      </c>
      <c r="V414" s="13"/>
      <c r="W414" s="14"/>
      <c r="X414" s="11"/>
      <c r="Y414" s="11"/>
      <c r="Z414" s="11">
        <f t="shared" ref="Z414:Z477" si="15">SUM(E414:Y414)</f>
        <v>5.2200000000000006</v>
      </c>
    </row>
    <row r="415" spans="1:26" x14ac:dyDescent="0.25">
      <c r="A415" s="30">
        <f t="shared" si="14"/>
        <v>0</v>
      </c>
      <c r="B415" s="10" t="s">
        <v>79</v>
      </c>
      <c r="C415" s="10" t="s">
        <v>4</v>
      </c>
      <c r="D415" s="12">
        <v>174.84</v>
      </c>
      <c r="E415" s="11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4"/>
      <c r="X415" s="11"/>
      <c r="Y415" s="11"/>
      <c r="Z415" s="11">
        <f t="shared" si="15"/>
        <v>0</v>
      </c>
    </row>
    <row r="416" spans="1:26" x14ac:dyDescent="0.25">
      <c r="A416" s="30">
        <f t="shared" si="14"/>
        <v>-66.712799999999987</v>
      </c>
      <c r="B416" s="10" t="s">
        <v>79</v>
      </c>
      <c r="C416" s="10" t="s">
        <v>4</v>
      </c>
      <c r="D416" s="12">
        <v>175.56</v>
      </c>
      <c r="E416" s="11">
        <v>3.79</v>
      </c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4"/>
      <c r="X416" s="11"/>
      <c r="Y416" s="11"/>
      <c r="Z416" s="11">
        <f t="shared" si="15"/>
        <v>3.79</v>
      </c>
    </row>
    <row r="417" spans="1:26" x14ac:dyDescent="0.25">
      <c r="A417" s="30">
        <f t="shared" si="14"/>
        <v>0</v>
      </c>
      <c r="B417" s="10" t="s">
        <v>80</v>
      </c>
      <c r="C417" s="10" t="s">
        <v>4</v>
      </c>
      <c r="D417" s="12">
        <v>304</v>
      </c>
      <c r="E417" s="11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4"/>
      <c r="X417" s="11"/>
      <c r="Y417" s="11"/>
      <c r="Z417" s="11">
        <f t="shared" si="15"/>
        <v>0</v>
      </c>
    </row>
    <row r="418" spans="1:26" x14ac:dyDescent="0.25">
      <c r="A418" s="30">
        <f t="shared" si="14"/>
        <v>0</v>
      </c>
      <c r="B418" s="16" t="s">
        <v>81</v>
      </c>
      <c r="C418" s="16" t="s">
        <v>4</v>
      </c>
      <c r="D418" s="15">
        <v>247.25</v>
      </c>
      <c r="E418" s="11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4"/>
      <c r="X418" s="11"/>
      <c r="Y418" s="11"/>
      <c r="Z418" s="11">
        <f t="shared" si="15"/>
        <v>0</v>
      </c>
    </row>
    <row r="419" spans="1:26" x14ac:dyDescent="0.25">
      <c r="A419" s="30">
        <f t="shared" si="14"/>
        <v>0</v>
      </c>
      <c r="B419" s="10" t="s">
        <v>82</v>
      </c>
      <c r="C419" s="10" t="s">
        <v>4</v>
      </c>
      <c r="D419" s="12">
        <v>220</v>
      </c>
      <c r="E419" s="11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4"/>
      <c r="X419" s="11"/>
      <c r="Y419" s="11"/>
      <c r="Z419" s="11">
        <f t="shared" si="15"/>
        <v>0</v>
      </c>
    </row>
    <row r="420" spans="1:26" x14ac:dyDescent="0.25">
      <c r="A420" s="30">
        <f t="shared" si="14"/>
        <v>4846.1400000000067</v>
      </c>
      <c r="B420" s="10" t="s">
        <v>83</v>
      </c>
      <c r="C420" s="10" t="s">
        <v>4</v>
      </c>
      <c r="D420" s="12">
        <v>327</v>
      </c>
      <c r="E420" s="11">
        <v>36.380000000000003</v>
      </c>
      <c r="F420" s="13"/>
      <c r="G420" s="13"/>
      <c r="H420" s="13">
        <v>1.1000000000000001</v>
      </c>
      <c r="I420" s="13"/>
      <c r="J420" s="13">
        <v>34.74</v>
      </c>
      <c r="K420" s="13"/>
      <c r="L420" s="13"/>
      <c r="M420" s="13"/>
      <c r="N420" s="13">
        <v>6.9</v>
      </c>
      <c r="O420" s="13">
        <v>40.94</v>
      </c>
      <c r="P420" s="13"/>
      <c r="Q420" s="13"/>
      <c r="R420" s="13"/>
      <c r="S420" s="13"/>
      <c r="T420" s="13">
        <v>33.54</v>
      </c>
      <c r="U420" s="13"/>
      <c r="V420" s="13"/>
      <c r="W420" s="14"/>
      <c r="X420" s="11"/>
      <c r="Y420" s="11"/>
      <c r="Z420" s="11">
        <f t="shared" si="15"/>
        <v>153.6</v>
      </c>
    </row>
    <row r="421" spans="1:26" x14ac:dyDescent="0.25">
      <c r="A421" s="30">
        <f t="shared" si="14"/>
        <v>0</v>
      </c>
      <c r="B421" s="10" t="s">
        <v>83</v>
      </c>
      <c r="C421" s="10" t="s">
        <v>4</v>
      </c>
      <c r="D421" s="12">
        <v>327.04000000000002</v>
      </c>
      <c r="E421" s="11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4"/>
      <c r="X421" s="11"/>
      <c r="Y421" s="11"/>
      <c r="Z421" s="11">
        <f t="shared" si="15"/>
        <v>0</v>
      </c>
    </row>
    <row r="422" spans="1:26" x14ac:dyDescent="0.25">
      <c r="A422" s="30">
        <f t="shared" si="14"/>
        <v>0</v>
      </c>
      <c r="B422" s="10" t="s">
        <v>84</v>
      </c>
      <c r="C422" s="10" t="s">
        <v>4</v>
      </c>
      <c r="D422" s="12">
        <v>264.5</v>
      </c>
      <c r="E422" s="11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4"/>
      <c r="X422" s="11"/>
      <c r="Y422" s="11"/>
      <c r="Z422" s="11">
        <f t="shared" si="15"/>
        <v>0</v>
      </c>
    </row>
    <row r="423" spans="1:26" x14ac:dyDescent="0.25">
      <c r="A423" s="30">
        <f t="shared" si="14"/>
        <v>0</v>
      </c>
      <c r="B423" s="10" t="s">
        <v>85</v>
      </c>
      <c r="C423" s="10" t="s">
        <v>4</v>
      </c>
      <c r="D423" s="12">
        <v>374.49</v>
      </c>
      <c r="E423" s="11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4"/>
      <c r="X423" s="11"/>
      <c r="Y423" s="11"/>
      <c r="Z423" s="11">
        <f t="shared" si="15"/>
        <v>0</v>
      </c>
    </row>
    <row r="424" spans="1:26" x14ac:dyDescent="0.25">
      <c r="A424" s="30">
        <f t="shared" si="14"/>
        <v>0</v>
      </c>
      <c r="B424" s="10" t="s">
        <v>86</v>
      </c>
      <c r="C424" s="10" t="s">
        <v>4</v>
      </c>
      <c r="D424" s="12">
        <v>230</v>
      </c>
      <c r="E424" s="11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4"/>
      <c r="X424" s="11"/>
      <c r="Y424" s="11"/>
      <c r="Z424" s="11">
        <f t="shared" si="15"/>
        <v>0</v>
      </c>
    </row>
    <row r="425" spans="1:26" x14ac:dyDescent="0.25">
      <c r="A425" s="30">
        <f t="shared" si="14"/>
        <v>1303.1249999999991</v>
      </c>
      <c r="B425" s="10" t="s">
        <v>84</v>
      </c>
      <c r="C425" s="10" t="s">
        <v>4</v>
      </c>
      <c r="D425" s="12">
        <v>375</v>
      </c>
      <c r="E425" s="11"/>
      <c r="F425" s="13"/>
      <c r="G425" s="13"/>
      <c r="H425" s="13"/>
      <c r="I425" s="13">
        <v>6.98</v>
      </c>
      <c r="J425" s="13"/>
      <c r="K425" s="13"/>
      <c r="L425" s="13"/>
      <c r="M425" s="13"/>
      <c r="N425" s="13"/>
      <c r="O425" s="13"/>
      <c r="P425" s="13"/>
      <c r="Q425" s="13">
        <v>6.73</v>
      </c>
      <c r="R425" s="13"/>
      <c r="S425" s="13"/>
      <c r="T425" s="13"/>
      <c r="U425" s="13">
        <v>2.2999999999999998</v>
      </c>
      <c r="V425" s="13"/>
      <c r="W425" s="14">
        <v>0.59</v>
      </c>
      <c r="X425" s="11"/>
      <c r="Y425" s="11"/>
      <c r="Z425" s="11">
        <f t="shared" si="15"/>
        <v>16.600000000000001</v>
      </c>
    </row>
    <row r="426" spans="1:26" x14ac:dyDescent="0.25">
      <c r="A426" s="30">
        <f t="shared" si="14"/>
        <v>0</v>
      </c>
      <c r="B426" s="10" t="s">
        <v>87</v>
      </c>
      <c r="C426" s="10" t="s">
        <v>4</v>
      </c>
      <c r="D426" s="12">
        <v>180</v>
      </c>
      <c r="E426" s="11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4"/>
      <c r="X426" s="11"/>
      <c r="Y426" s="11"/>
      <c r="Z426" s="11">
        <f t="shared" si="15"/>
        <v>0</v>
      </c>
    </row>
    <row r="427" spans="1:26" x14ac:dyDescent="0.25">
      <c r="A427" s="30">
        <f t="shared" si="14"/>
        <v>13437.775000000003</v>
      </c>
      <c r="B427" s="10" t="s">
        <v>88</v>
      </c>
      <c r="C427" s="10" t="s">
        <v>4</v>
      </c>
      <c r="D427" s="12">
        <v>325</v>
      </c>
      <c r="E427" s="11"/>
      <c r="F427" s="13"/>
      <c r="G427" s="13">
        <v>16.649999999999999</v>
      </c>
      <c r="H427" s="13">
        <v>1.1000000000000001</v>
      </c>
      <c r="I427" s="13"/>
      <c r="J427" s="13"/>
      <c r="K427" s="13">
        <v>15.706</v>
      </c>
      <c r="L427" s="13"/>
      <c r="M427" s="13">
        <v>2.3199999999999998</v>
      </c>
      <c r="N427" s="13">
        <v>15.08</v>
      </c>
      <c r="O427" s="13"/>
      <c r="P427" s="13">
        <v>2.2000000000000002</v>
      </c>
      <c r="Q427" s="13"/>
      <c r="R427" s="13">
        <v>19.37</v>
      </c>
      <c r="S427" s="13"/>
      <c r="T427" s="13"/>
      <c r="U427" s="13">
        <v>17.399999999999999</v>
      </c>
      <c r="V427" s="13"/>
      <c r="W427" s="14"/>
      <c r="X427" s="11"/>
      <c r="Y427" s="11"/>
      <c r="Z427" s="11">
        <f t="shared" si="15"/>
        <v>89.825999999999993</v>
      </c>
    </row>
    <row r="428" spans="1:26" x14ac:dyDescent="0.25">
      <c r="A428" s="30">
        <f t="shared" si="14"/>
        <v>0</v>
      </c>
      <c r="B428" s="10" t="s">
        <v>88</v>
      </c>
      <c r="C428" s="10" t="s">
        <v>4</v>
      </c>
      <c r="D428" s="12">
        <v>324.47000000000003</v>
      </c>
      <c r="E428" s="11"/>
      <c r="F428" s="13"/>
      <c r="G428" s="13"/>
      <c r="H428" s="13"/>
      <c r="I428" s="13"/>
      <c r="J428" s="13"/>
      <c r="K428" s="13">
        <v>2.9740000000000002</v>
      </c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4"/>
      <c r="X428" s="11"/>
      <c r="Y428" s="11"/>
      <c r="Z428" s="11">
        <f t="shared" si="15"/>
        <v>2.9740000000000002</v>
      </c>
    </row>
    <row r="429" spans="1:26" x14ac:dyDescent="0.25">
      <c r="A429" s="30">
        <f t="shared" si="14"/>
        <v>0</v>
      </c>
      <c r="B429" s="10" t="s">
        <v>89</v>
      </c>
      <c r="C429" s="10" t="s">
        <v>4</v>
      </c>
      <c r="D429" s="12">
        <v>194.94</v>
      </c>
      <c r="E429" s="11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4"/>
      <c r="X429" s="11"/>
      <c r="Y429" s="11"/>
      <c r="Z429" s="11">
        <f t="shared" si="15"/>
        <v>0</v>
      </c>
    </row>
    <row r="430" spans="1:26" x14ac:dyDescent="0.25">
      <c r="A430" s="30">
        <f t="shared" si="14"/>
        <v>0</v>
      </c>
      <c r="B430" s="10" t="s">
        <v>90</v>
      </c>
      <c r="C430" s="10" t="s">
        <v>4</v>
      </c>
      <c r="D430" s="12">
        <v>532.89</v>
      </c>
      <c r="E430" s="11"/>
      <c r="F430" s="13"/>
      <c r="G430" s="13"/>
      <c r="H430" s="13"/>
      <c r="I430" s="13"/>
      <c r="J430" s="13">
        <v>0.94499999999999995</v>
      </c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4"/>
      <c r="X430" s="11"/>
      <c r="Y430" s="11"/>
      <c r="Z430" s="11">
        <f t="shared" si="15"/>
        <v>0.94499999999999995</v>
      </c>
    </row>
    <row r="431" spans="1:26" x14ac:dyDescent="0.25">
      <c r="A431" s="30">
        <f t="shared" si="14"/>
        <v>979.65400000000056</v>
      </c>
      <c r="B431" s="10" t="s">
        <v>90</v>
      </c>
      <c r="C431" s="10" t="s">
        <v>4</v>
      </c>
      <c r="D431" s="12">
        <v>533</v>
      </c>
      <c r="E431" s="11"/>
      <c r="F431" s="13"/>
      <c r="G431" s="13"/>
      <c r="H431" s="13">
        <v>1.1000000000000001</v>
      </c>
      <c r="I431" s="13"/>
      <c r="J431" s="13">
        <v>5.9349999999999996</v>
      </c>
      <c r="K431" s="13"/>
      <c r="L431" s="13"/>
      <c r="M431" s="13"/>
      <c r="N431" s="13"/>
      <c r="O431" s="13"/>
      <c r="P431" s="13"/>
      <c r="Q431" s="13"/>
      <c r="R431" s="13"/>
      <c r="S431" s="13">
        <v>9.58</v>
      </c>
      <c r="T431" s="13"/>
      <c r="U431" s="13">
        <v>1</v>
      </c>
      <c r="V431" s="13"/>
      <c r="W431" s="14"/>
      <c r="X431" s="11"/>
      <c r="Y431" s="11"/>
      <c r="Z431" s="11">
        <f t="shared" si="15"/>
        <v>17.615000000000002</v>
      </c>
    </row>
    <row r="432" spans="1:26" x14ac:dyDescent="0.25">
      <c r="A432" s="30">
        <f t="shared" si="14"/>
        <v>0</v>
      </c>
      <c r="B432" s="10" t="s">
        <v>91</v>
      </c>
      <c r="C432" s="10" t="s">
        <v>4</v>
      </c>
      <c r="D432" s="12">
        <v>245.5</v>
      </c>
      <c r="E432" s="11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4"/>
      <c r="X432" s="11"/>
      <c r="Y432" s="11"/>
      <c r="Z432" s="11">
        <f t="shared" si="15"/>
        <v>0</v>
      </c>
    </row>
    <row r="433" spans="1:26" x14ac:dyDescent="0.25">
      <c r="A433" s="30">
        <f t="shared" si="14"/>
        <v>0</v>
      </c>
      <c r="B433" s="10" t="s">
        <v>92</v>
      </c>
      <c r="C433" s="10" t="s">
        <v>4</v>
      </c>
      <c r="D433" s="12">
        <v>256.76</v>
      </c>
      <c r="E433" s="11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4"/>
      <c r="X433" s="11"/>
      <c r="Y433" s="11"/>
      <c r="Z433" s="11">
        <f t="shared" si="15"/>
        <v>0</v>
      </c>
    </row>
    <row r="434" spans="1:26" x14ac:dyDescent="0.25">
      <c r="A434" s="30">
        <f t="shared" si="14"/>
        <v>15607.319999999998</v>
      </c>
      <c r="B434" s="10" t="s">
        <v>93</v>
      </c>
      <c r="C434" s="10" t="s">
        <v>4</v>
      </c>
      <c r="D434" s="12">
        <v>249</v>
      </c>
      <c r="E434" s="11"/>
      <c r="F434" s="13">
        <v>31.49</v>
      </c>
      <c r="G434" s="13"/>
      <c r="H434" s="13"/>
      <c r="I434" s="13"/>
      <c r="J434" s="13"/>
      <c r="K434" s="13"/>
      <c r="L434" s="13">
        <v>11.92</v>
      </c>
      <c r="M434" s="13">
        <v>8.6999999999999993</v>
      </c>
      <c r="N434" s="13"/>
      <c r="O434" s="13"/>
      <c r="P434" s="13"/>
      <c r="Q434" s="13">
        <v>10.53</v>
      </c>
      <c r="R434" s="13"/>
      <c r="S434" s="13"/>
      <c r="T434" s="13"/>
      <c r="U434" s="13">
        <v>27.75</v>
      </c>
      <c r="V434" s="13"/>
      <c r="W434" s="14"/>
      <c r="X434" s="11"/>
      <c r="Y434" s="11"/>
      <c r="Z434" s="11">
        <f t="shared" si="15"/>
        <v>90.39</v>
      </c>
    </row>
    <row r="435" spans="1:26" x14ac:dyDescent="0.25">
      <c r="A435" s="30">
        <f t="shared" si="14"/>
        <v>510</v>
      </c>
      <c r="B435" s="10" t="s">
        <v>94</v>
      </c>
      <c r="C435" s="10" t="s">
        <v>4</v>
      </c>
      <c r="D435" s="12">
        <v>250</v>
      </c>
      <c r="E435" s="11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4"/>
      <c r="X435" s="11"/>
      <c r="Y435" s="11"/>
      <c r="Z435" s="11">
        <f t="shared" si="15"/>
        <v>0</v>
      </c>
    </row>
    <row r="436" spans="1:26" x14ac:dyDescent="0.25">
      <c r="A436" s="30">
        <f t="shared" si="14"/>
        <v>0</v>
      </c>
      <c r="B436" s="10" t="s">
        <v>95</v>
      </c>
      <c r="C436" s="10" t="s">
        <v>4</v>
      </c>
      <c r="D436" s="12">
        <v>150</v>
      </c>
      <c r="E436" s="11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4"/>
      <c r="X436" s="11"/>
      <c r="Y436" s="11"/>
      <c r="Z436" s="11">
        <f t="shared" si="15"/>
        <v>0</v>
      </c>
    </row>
    <row r="437" spans="1:26" x14ac:dyDescent="0.25">
      <c r="A437" s="30">
        <f t="shared" si="14"/>
        <v>0</v>
      </c>
      <c r="B437" s="10" t="s">
        <v>96</v>
      </c>
      <c r="C437" s="10" t="s">
        <v>4</v>
      </c>
      <c r="D437" s="12">
        <v>166.4</v>
      </c>
      <c r="E437" s="11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4"/>
      <c r="X437" s="11"/>
      <c r="Y437" s="11"/>
      <c r="Z437" s="11">
        <f t="shared" si="15"/>
        <v>0</v>
      </c>
    </row>
    <row r="438" spans="1:26" x14ac:dyDescent="0.25">
      <c r="A438" s="30">
        <f t="shared" si="14"/>
        <v>0</v>
      </c>
      <c r="B438" s="10" t="s">
        <v>97</v>
      </c>
      <c r="C438" s="10" t="s">
        <v>4</v>
      </c>
      <c r="D438" s="12">
        <v>165.4</v>
      </c>
      <c r="E438" s="11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4"/>
      <c r="X438" s="11"/>
      <c r="Y438" s="11"/>
      <c r="Z438" s="11">
        <f t="shared" si="15"/>
        <v>0</v>
      </c>
    </row>
    <row r="439" spans="1:26" x14ac:dyDescent="0.25">
      <c r="A439" s="30">
        <f t="shared" si="14"/>
        <v>14861.340000000002</v>
      </c>
      <c r="B439" s="10" t="s">
        <v>98</v>
      </c>
      <c r="C439" s="10" t="s">
        <v>4</v>
      </c>
      <c r="D439" s="12">
        <v>145</v>
      </c>
      <c r="E439" s="11">
        <v>3.2</v>
      </c>
      <c r="F439" s="13"/>
      <c r="G439" s="13">
        <v>2</v>
      </c>
      <c r="H439" s="13">
        <v>63.69</v>
      </c>
      <c r="I439" s="13"/>
      <c r="J439" s="13">
        <v>7.88</v>
      </c>
      <c r="K439" s="13"/>
      <c r="L439" s="13"/>
      <c r="M439" s="13"/>
      <c r="N439" s="13"/>
      <c r="O439" s="13"/>
      <c r="P439" s="13"/>
      <c r="Q439" s="13"/>
      <c r="R439" s="13">
        <v>4</v>
      </c>
      <c r="S439" s="13">
        <v>73.540000000000006</v>
      </c>
      <c r="T439" s="13">
        <v>3.2</v>
      </c>
      <c r="U439" s="13"/>
      <c r="V439" s="13"/>
      <c r="W439" s="14"/>
      <c r="X439" s="11"/>
      <c r="Y439" s="11"/>
      <c r="Z439" s="11">
        <f t="shared" si="15"/>
        <v>157.51</v>
      </c>
    </row>
    <row r="440" spans="1:26" x14ac:dyDescent="0.25">
      <c r="A440" s="30">
        <f t="shared" si="14"/>
        <v>0</v>
      </c>
      <c r="B440" s="10" t="s">
        <v>99</v>
      </c>
      <c r="C440" s="10" t="s">
        <v>4</v>
      </c>
      <c r="D440" s="12">
        <v>169.1</v>
      </c>
      <c r="E440" s="11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4"/>
      <c r="X440" s="11"/>
      <c r="Y440" s="11"/>
      <c r="Z440" s="11">
        <f t="shared" si="15"/>
        <v>0</v>
      </c>
    </row>
    <row r="441" spans="1:26" x14ac:dyDescent="0.25">
      <c r="A441" s="30">
        <f t="shared" si="14"/>
        <v>0</v>
      </c>
      <c r="B441" s="10" t="s">
        <v>100</v>
      </c>
      <c r="C441" s="10" t="s">
        <v>4</v>
      </c>
      <c r="D441" s="12">
        <v>147</v>
      </c>
      <c r="E441" s="11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4"/>
      <c r="X441" s="11"/>
      <c r="Y441" s="11"/>
      <c r="Z441" s="11">
        <f t="shared" si="15"/>
        <v>0</v>
      </c>
    </row>
    <row r="442" spans="1:26" x14ac:dyDescent="0.25">
      <c r="A442" s="30">
        <f t="shared" si="14"/>
        <v>0</v>
      </c>
      <c r="B442" s="10" t="s">
        <v>101</v>
      </c>
      <c r="C442" s="10" t="s">
        <v>4</v>
      </c>
      <c r="D442" s="12">
        <v>150.1</v>
      </c>
      <c r="E442" s="11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4"/>
      <c r="X442" s="11"/>
      <c r="Y442" s="11"/>
      <c r="Z442" s="11">
        <f t="shared" si="15"/>
        <v>0</v>
      </c>
    </row>
    <row r="443" spans="1:26" x14ac:dyDescent="0.25">
      <c r="A443" s="30">
        <f>A170*D170</f>
        <v>0</v>
      </c>
      <c r="B443" s="10" t="s">
        <v>102</v>
      </c>
      <c r="C443" s="10" t="s">
        <v>4</v>
      </c>
      <c r="D443" s="15">
        <v>326.16000000000003</v>
      </c>
      <c r="E443" s="11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4"/>
      <c r="X443" s="11"/>
      <c r="Y443" s="11"/>
      <c r="Z443" s="11">
        <f t="shared" si="15"/>
        <v>0</v>
      </c>
    </row>
    <row r="444" spans="1:26" x14ac:dyDescent="0.25">
      <c r="A444" s="30">
        <f t="shared" si="14"/>
        <v>0</v>
      </c>
      <c r="B444" s="10" t="s">
        <v>103</v>
      </c>
      <c r="C444" s="10" t="s">
        <v>4</v>
      </c>
      <c r="D444" s="15">
        <v>240</v>
      </c>
      <c r="E444" s="11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4"/>
      <c r="X444" s="11"/>
      <c r="Y444" s="11"/>
      <c r="Z444" s="11">
        <f t="shared" si="15"/>
        <v>0</v>
      </c>
    </row>
    <row r="445" spans="1:26" x14ac:dyDescent="0.25">
      <c r="A445" s="30">
        <f t="shared" si="14"/>
        <v>11161.59096</v>
      </c>
      <c r="B445" s="10" t="s">
        <v>102</v>
      </c>
      <c r="C445" s="10" t="s">
        <v>4</v>
      </c>
      <c r="D445" s="17">
        <v>323.44</v>
      </c>
      <c r="E445" s="11">
        <v>1.33</v>
      </c>
      <c r="F445" s="13"/>
      <c r="G445" s="13">
        <v>23.7</v>
      </c>
      <c r="H445" s="13"/>
      <c r="I445" s="13"/>
      <c r="J445" s="13"/>
      <c r="K445" s="13"/>
      <c r="L445" s="13"/>
      <c r="M445" s="13">
        <v>20.329999999999998</v>
      </c>
      <c r="N445" s="13">
        <v>2.0699999999999998</v>
      </c>
      <c r="O445" s="13">
        <v>1.63</v>
      </c>
      <c r="P445" s="13"/>
      <c r="Q445" s="13"/>
      <c r="R445" s="13">
        <v>5.66</v>
      </c>
      <c r="S445" s="13"/>
      <c r="T445" s="13">
        <v>2.2999999999999998</v>
      </c>
      <c r="U445" s="13"/>
      <c r="V445" s="13">
        <v>13.83</v>
      </c>
      <c r="W445" s="14"/>
      <c r="X445" s="11"/>
      <c r="Y445" s="11"/>
      <c r="Z445" s="11">
        <f t="shared" si="15"/>
        <v>70.849999999999994</v>
      </c>
    </row>
    <row r="446" spans="1:26" x14ac:dyDescent="0.25">
      <c r="A446" s="30">
        <f t="shared" si="14"/>
        <v>3508.119999999999</v>
      </c>
      <c r="B446" s="10" t="s">
        <v>103</v>
      </c>
      <c r="C446" s="10" t="s">
        <v>4</v>
      </c>
      <c r="D446" s="17">
        <v>238</v>
      </c>
      <c r="E446" s="11"/>
      <c r="F446" s="13">
        <v>4.32</v>
      </c>
      <c r="G446" s="13"/>
      <c r="H446" s="13"/>
      <c r="I446" s="13">
        <v>2.7</v>
      </c>
      <c r="J446" s="13"/>
      <c r="K446" s="13">
        <v>5.4</v>
      </c>
      <c r="L446" s="13">
        <v>1.08</v>
      </c>
      <c r="M446" s="13">
        <v>3.78</v>
      </c>
      <c r="N446" s="13">
        <v>1.62</v>
      </c>
      <c r="O446" s="13">
        <v>3.24</v>
      </c>
      <c r="P446" s="13">
        <v>3.78</v>
      </c>
      <c r="Q446" s="13">
        <v>1.62</v>
      </c>
      <c r="R446" s="13"/>
      <c r="S446" s="13"/>
      <c r="T446" s="13"/>
      <c r="U446" s="13"/>
      <c r="V446" s="13">
        <v>5.4</v>
      </c>
      <c r="W446" s="14">
        <v>4.32</v>
      </c>
      <c r="X446" s="11"/>
      <c r="Y446" s="11"/>
      <c r="Z446" s="11">
        <f t="shared" si="15"/>
        <v>37.260000000000005</v>
      </c>
    </row>
    <row r="447" spans="1:26" x14ac:dyDescent="0.25">
      <c r="A447" s="30">
        <f t="shared" si="14"/>
        <v>0</v>
      </c>
      <c r="B447" s="10" t="s">
        <v>102</v>
      </c>
      <c r="C447" s="10" t="s">
        <v>4</v>
      </c>
      <c r="D447" s="12">
        <v>312.57</v>
      </c>
      <c r="E447" s="11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4"/>
      <c r="X447" s="11"/>
      <c r="Y447" s="11"/>
      <c r="Z447" s="11">
        <f t="shared" si="15"/>
        <v>0</v>
      </c>
    </row>
    <row r="448" spans="1:26" x14ac:dyDescent="0.25">
      <c r="A448" s="30">
        <f t="shared" si="14"/>
        <v>0</v>
      </c>
      <c r="B448" s="10" t="s">
        <v>103</v>
      </c>
      <c r="C448" s="10" t="s">
        <v>4</v>
      </c>
      <c r="D448" s="12">
        <v>230</v>
      </c>
      <c r="E448" s="11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4"/>
      <c r="X448" s="11"/>
      <c r="Y448" s="11"/>
      <c r="Z448" s="11">
        <f t="shared" si="15"/>
        <v>0</v>
      </c>
    </row>
    <row r="449" spans="1:26" x14ac:dyDescent="0.25">
      <c r="A449" s="30">
        <f t="shared" si="14"/>
        <v>0</v>
      </c>
      <c r="B449" s="10" t="s">
        <v>104</v>
      </c>
      <c r="C449" s="10" t="s">
        <v>4</v>
      </c>
      <c r="D449" s="12">
        <v>283.92</v>
      </c>
      <c r="E449" s="11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4"/>
      <c r="X449" s="11"/>
      <c r="Y449" s="11"/>
      <c r="Z449" s="11">
        <f t="shared" si="15"/>
        <v>0</v>
      </c>
    </row>
    <row r="450" spans="1:26" x14ac:dyDescent="0.25">
      <c r="A450" s="30">
        <f t="shared" si="14"/>
        <v>5548.0750000000007</v>
      </c>
      <c r="B450" s="10" t="s">
        <v>105</v>
      </c>
      <c r="C450" s="10" t="s">
        <v>4</v>
      </c>
      <c r="D450" s="12">
        <v>279.5</v>
      </c>
      <c r="E450" s="11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4"/>
      <c r="X450" s="11"/>
      <c r="Y450" s="11"/>
      <c r="Z450" s="11">
        <f t="shared" si="15"/>
        <v>0</v>
      </c>
    </row>
    <row r="451" spans="1:26" x14ac:dyDescent="0.25">
      <c r="A451" s="30">
        <f t="shared" si="14"/>
        <v>5656.5300000000025</v>
      </c>
      <c r="B451" s="10" t="s">
        <v>106</v>
      </c>
      <c r="C451" s="10" t="s">
        <v>4</v>
      </c>
      <c r="D451" s="12">
        <v>281</v>
      </c>
      <c r="E451" s="11"/>
      <c r="F451" s="13"/>
      <c r="G451" s="13"/>
      <c r="H451" s="13"/>
      <c r="I451" s="13">
        <v>37.619999999999997</v>
      </c>
      <c r="J451" s="13"/>
      <c r="K451" s="13"/>
      <c r="L451" s="13"/>
      <c r="M451" s="13"/>
      <c r="N451" s="13"/>
      <c r="O451" s="13"/>
      <c r="P451" s="13">
        <v>37.950000000000003</v>
      </c>
      <c r="Q451" s="13"/>
      <c r="R451" s="13"/>
      <c r="S451" s="13"/>
      <c r="T451" s="13"/>
      <c r="U451" s="13"/>
      <c r="V451" s="13"/>
      <c r="W451" s="14"/>
      <c r="X451" s="11"/>
      <c r="Y451" s="11"/>
      <c r="Z451" s="11">
        <f t="shared" si="15"/>
        <v>75.569999999999993</v>
      </c>
    </row>
    <row r="452" spans="1:26" x14ac:dyDescent="0.25">
      <c r="A452" s="30">
        <f t="shared" si="14"/>
        <v>0</v>
      </c>
      <c r="B452" s="10" t="s">
        <v>107</v>
      </c>
      <c r="C452" s="10" t="s">
        <v>4</v>
      </c>
      <c r="D452" s="12">
        <v>290</v>
      </c>
      <c r="E452" s="11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4"/>
      <c r="X452" s="11"/>
      <c r="Y452" s="11"/>
      <c r="Z452" s="11">
        <f t="shared" si="15"/>
        <v>0</v>
      </c>
    </row>
    <row r="453" spans="1:26" x14ac:dyDescent="0.25">
      <c r="A453" s="30">
        <f t="shared" si="14"/>
        <v>6324.1799999999994</v>
      </c>
      <c r="B453" s="10" t="s">
        <v>108</v>
      </c>
      <c r="C453" s="10" t="s">
        <v>4</v>
      </c>
      <c r="D453" s="12">
        <v>218</v>
      </c>
      <c r="E453" s="11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>
        <v>27.15</v>
      </c>
      <c r="S453" s="13"/>
      <c r="T453" s="13"/>
      <c r="U453" s="13"/>
      <c r="V453" s="13"/>
      <c r="W453" s="14"/>
      <c r="X453" s="11"/>
      <c r="Y453" s="11"/>
      <c r="Z453" s="11">
        <f t="shared" si="15"/>
        <v>27.15</v>
      </c>
    </row>
    <row r="454" spans="1:26" x14ac:dyDescent="0.25">
      <c r="A454" s="30">
        <f t="shared" si="14"/>
        <v>2546.45937</v>
      </c>
      <c r="B454" s="10" t="s">
        <v>108</v>
      </c>
      <c r="C454" s="10" t="s">
        <v>4</v>
      </c>
      <c r="D454" s="12">
        <v>209.43</v>
      </c>
      <c r="E454" s="11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4"/>
      <c r="X454" s="11"/>
      <c r="Y454" s="11"/>
      <c r="Z454" s="11">
        <f t="shared" si="15"/>
        <v>0</v>
      </c>
    </row>
    <row r="455" spans="1:26" x14ac:dyDescent="0.25">
      <c r="A455" s="30">
        <f t="shared" si="14"/>
        <v>-336.29599999999948</v>
      </c>
      <c r="B455" s="10" t="s">
        <v>109</v>
      </c>
      <c r="C455" s="10" t="s">
        <v>4</v>
      </c>
      <c r="D455" s="12">
        <v>127</v>
      </c>
      <c r="E455" s="11"/>
      <c r="F455" s="13"/>
      <c r="G455" s="13"/>
      <c r="H455" s="13"/>
      <c r="I455" s="13"/>
      <c r="J455" s="13"/>
      <c r="K455" s="13">
        <v>37.89</v>
      </c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4">
        <v>34.369999999999997</v>
      </c>
      <c r="X455" s="11"/>
      <c r="Y455" s="11"/>
      <c r="Z455" s="11">
        <f t="shared" si="15"/>
        <v>72.259999999999991</v>
      </c>
    </row>
    <row r="456" spans="1:26" x14ac:dyDescent="0.25">
      <c r="A456" s="30">
        <f t="shared" si="14"/>
        <v>0</v>
      </c>
      <c r="B456" s="10" t="s">
        <v>110</v>
      </c>
      <c r="C456" s="10" t="s">
        <v>4</v>
      </c>
      <c r="D456" s="12">
        <v>130.80000000000001</v>
      </c>
      <c r="E456" s="11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4"/>
      <c r="X456" s="11"/>
      <c r="Y456" s="11"/>
      <c r="Z456" s="11">
        <f t="shared" si="15"/>
        <v>0</v>
      </c>
    </row>
    <row r="457" spans="1:26" x14ac:dyDescent="0.25">
      <c r="A457" s="30">
        <f t="shared" si="14"/>
        <v>0</v>
      </c>
      <c r="B457" s="10" t="s">
        <v>111</v>
      </c>
      <c r="C457" s="10" t="s">
        <v>4</v>
      </c>
      <c r="D457" s="12">
        <v>240</v>
      </c>
      <c r="E457" s="11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4"/>
      <c r="X457" s="11"/>
      <c r="Y457" s="11"/>
      <c r="Z457" s="11">
        <f t="shared" si="15"/>
        <v>0</v>
      </c>
    </row>
    <row r="458" spans="1:26" x14ac:dyDescent="0.25">
      <c r="A458" s="30">
        <f t="shared" si="14"/>
        <v>0</v>
      </c>
      <c r="B458" s="10" t="s">
        <v>110</v>
      </c>
      <c r="C458" s="10" t="s">
        <v>4</v>
      </c>
      <c r="D458" s="12">
        <v>114.53</v>
      </c>
      <c r="E458" s="11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4"/>
      <c r="X458" s="11"/>
      <c r="Y458" s="11"/>
      <c r="Z458" s="11">
        <f t="shared" si="15"/>
        <v>0</v>
      </c>
    </row>
    <row r="459" spans="1:26" x14ac:dyDescent="0.25">
      <c r="A459" s="30">
        <f t="shared" si="14"/>
        <v>0</v>
      </c>
      <c r="B459" s="10" t="s">
        <v>112</v>
      </c>
      <c r="C459" s="10" t="s">
        <v>4</v>
      </c>
      <c r="D459" s="12">
        <v>110</v>
      </c>
      <c r="E459" s="11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4"/>
      <c r="X459" s="11"/>
      <c r="Y459" s="11"/>
      <c r="Z459" s="11">
        <f t="shared" si="15"/>
        <v>0</v>
      </c>
    </row>
    <row r="460" spans="1:26" x14ac:dyDescent="0.25">
      <c r="A460" s="30">
        <f t="shared" si="14"/>
        <v>0</v>
      </c>
      <c r="B460" s="10" t="s">
        <v>112</v>
      </c>
      <c r="C460" s="10" t="s">
        <v>4</v>
      </c>
      <c r="D460" s="12">
        <v>110.56</v>
      </c>
      <c r="E460" s="11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4"/>
      <c r="X460" s="11"/>
      <c r="Y460" s="11"/>
      <c r="Z460" s="11">
        <f t="shared" si="15"/>
        <v>0</v>
      </c>
    </row>
    <row r="461" spans="1:26" x14ac:dyDescent="0.25">
      <c r="A461" s="30">
        <f t="shared" si="14"/>
        <v>2.0800000000001404</v>
      </c>
      <c r="B461" s="18" t="s">
        <v>113</v>
      </c>
      <c r="C461" s="18" t="s">
        <v>4</v>
      </c>
      <c r="D461" s="19">
        <v>104</v>
      </c>
      <c r="E461" s="11">
        <v>0.66</v>
      </c>
      <c r="F461" s="13">
        <v>0.46</v>
      </c>
      <c r="G461" s="13">
        <v>0.84</v>
      </c>
      <c r="H461" s="13">
        <v>0.56999999999999995</v>
      </c>
      <c r="I461" s="13">
        <v>1.1399999999999999</v>
      </c>
      <c r="J461" s="13">
        <v>0.68</v>
      </c>
      <c r="K461" s="13">
        <v>0.66</v>
      </c>
      <c r="L461" s="13">
        <v>0.24</v>
      </c>
      <c r="M461" s="13">
        <v>0.8</v>
      </c>
      <c r="N461" s="13"/>
      <c r="O461" s="13">
        <v>0.66</v>
      </c>
      <c r="P461" s="13">
        <v>1.06</v>
      </c>
      <c r="Q461" s="13">
        <v>0.25</v>
      </c>
      <c r="R461" s="13">
        <v>0.96</v>
      </c>
      <c r="S461" s="13">
        <v>0.66</v>
      </c>
      <c r="T461" s="13">
        <v>1.03</v>
      </c>
      <c r="U461" s="13"/>
      <c r="V461" s="13">
        <v>0.77</v>
      </c>
      <c r="W461" s="14">
        <v>1</v>
      </c>
      <c r="X461" s="11"/>
      <c r="Y461" s="11"/>
      <c r="Z461" s="11">
        <f t="shared" si="15"/>
        <v>12.44</v>
      </c>
    </row>
    <row r="462" spans="1:26" x14ac:dyDescent="0.25">
      <c r="A462" s="30">
        <f t="shared" si="14"/>
        <v>0</v>
      </c>
      <c r="B462" s="10" t="s">
        <v>112</v>
      </c>
      <c r="C462" s="10" t="s">
        <v>4</v>
      </c>
      <c r="D462" s="12">
        <v>92</v>
      </c>
      <c r="E462" s="11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4"/>
      <c r="X462" s="11"/>
      <c r="Y462" s="11"/>
      <c r="Z462" s="11">
        <f t="shared" si="15"/>
        <v>0</v>
      </c>
    </row>
    <row r="463" spans="1:26" x14ac:dyDescent="0.25">
      <c r="A463" s="30">
        <f t="shared" si="14"/>
        <v>0</v>
      </c>
      <c r="B463" s="20" t="s">
        <v>114</v>
      </c>
      <c r="C463" s="20" t="s">
        <v>115</v>
      </c>
      <c r="D463" s="21">
        <v>24.29</v>
      </c>
      <c r="E463" s="11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4"/>
      <c r="X463" s="11"/>
      <c r="Y463" s="11"/>
      <c r="Z463" s="11">
        <f t="shared" si="15"/>
        <v>0</v>
      </c>
    </row>
    <row r="464" spans="1:26" x14ac:dyDescent="0.25">
      <c r="A464" s="30">
        <f t="shared" si="14"/>
        <v>312.48720000000185</v>
      </c>
      <c r="B464" s="20" t="s">
        <v>116</v>
      </c>
      <c r="C464" s="20" t="s">
        <v>115</v>
      </c>
      <c r="D464" s="21">
        <v>25.16</v>
      </c>
      <c r="E464" s="11">
        <v>47.91</v>
      </c>
      <c r="F464" s="13"/>
      <c r="G464" s="13">
        <v>44.94</v>
      </c>
      <c r="H464" s="13"/>
      <c r="I464" s="13">
        <v>32.24</v>
      </c>
      <c r="J464" s="13">
        <v>41.86</v>
      </c>
      <c r="K464" s="13"/>
      <c r="L464" s="13">
        <v>7.7</v>
      </c>
      <c r="M464" s="13">
        <v>50.77</v>
      </c>
      <c r="N464" s="13">
        <v>36.5</v>
      </c>
      <c r="O464" s="13">
        <v>44.99</v>
      </c>
      <c r="P464" s="13"/>
      <c r="Q464" s="13">
        <v>30.7</v>
      </c>
      <c r="R464" s="13">
        <v>3.9</v>
      </c>
      <c r="S464" s="13">
        <v>38.51</v>
      </c>
      <c r="T464" s="13">
        <v>37.979999999999997</v>
      </c>
      <c r="U464" s="13">
        <v>12.27</v>
      </c>
      <c r="V464" s="13">
        <v>30.7</v>
      </c>
      <c r="W464" s="14"/>
      <c r="X464" s="11"/>
      <c r="Y464" s="11"/>
      <c r="Z464" s="11">
        <f t="shared" si="15"/>
        <v>460.96999999999991</v>
      </c>
    </row>
    <row r="465" spans="1:26" x14ac:dyDescent="0.25">
      <c r="A465" s="30">
        <f t="shared" si="14"/>
        <v>9.199999999999477</v>
      </c>
      <c r="B465" s="20" t="s">
        <v>117</v>
      </c>
      <c r="C465" s="20" t="s">
        <v>115</v>
      </c>
      <c r="D465" s="21">
        <v>23</v>
      </c>
      <c r="E465" s="11"/>
      <c r="F465" s="13">
        <v>41.97</v>
      </c>
      <c r="G465" s="13"/>
      <c r="H465" s="13">
        <v>30.14</v>
      </c>
      <c r="I465" s="13">
        <v>5.5</v>
      </c>
      <c r="J465" s="13">
        <v>5.94</v>
      </c>
      <c r="K465" s="13">
        <v>40.43</v>
      </c>
      <c r="L465" s="13"/>
      <c r="M465" s="13"/>
      <c r="N465" s="13"/>
      <c r="O465" s="13"/>
      <c r="P465" s="13">
        <v>40.04</v>
      </c>
      <c r="Q465" s="13"/>
      <c r="R465" s="13">
        <v>37.020000000000003</v>
      </c>
      <c r="S465" s="13"/>
      <c r="T465" s="13">
        <v>8.25</v>
      </c>
      <c r="U465" s="13">
        <v>42.68</v>
      </c>
      <c r="V465" s="13"/>
      <c r="W465" s="14">
        <v>42.03</v>
      </c>
      <c r="X465" s="11"/>
      <c r="Y465" s="11"/>
      <c r="Z465" s="11">
        <f t="shared" si="15"/>
        <v>294</v>
      </c>
    </row>
    <row r="466" spans="1:26" x14ac:dyDescent="0.25">
      <c r="A466" s="30">
        <f t="shared" si="14"/>
        <v>23.04</v>
      </c>
      <c r="B466" s="10" t="s">
        <v>118</v>
      </c>
      <c r="C466" s="10" t="s">
        <v>4</v>
      </c>
      <c r="D466" s="12">
        <v>60</v>
      </c>
      <c r="E466" s="11"/>
      <c r="F466" s="13">
        <v>7.0000000000000007E-2</v>
      </c>
      <c r="G466" s="13"/>
      <c r="H466" s="13"/>
      <c r="I466" s="13">
        <v>0.03</v>
      </c>
      <c r="J466" s="13">
        <v>0.04</v>
      </c>
      <c r="K466" s="13">
        <v>0.01</v>
      </c>
      <c r="L466" s="13"/>
      <c r="M466" s="13"/>
      <c r="N466" s="13">
        <v>0.06</v>
      </c>
      <c r="O466" s="13">
        <v>0.01</v>
      </c>
      <c r="P466" s="13"/>
      <c r="Q466" s="13"/>
      <c r="R466" s="13"/>
      <c r="S466" s="13"/>
      <c r="T466" s="13">
        <v>0.06</v>
      </c>
      <c r="U466" s="13">
        <v>0.01</v>
      </c>
      <c r="V466" s="13">
        <v>0.01</v>
      </c>
      <c r="W466" s="14"/>
      <c r="X466" s="11"/>
      <c r="Y466" s="11"/>
      <c r="Z466" s="11">
        <f t="shared" si="15"/>
        <v>0.30000000000000004</v>
      </c>
    </row>
    <row r="467" spans="1:26" x14ac:dyDescent="0.25">
      <c r="A467" s="30">
        <f t="shared" si="14"/>
        <v>76</v>
      </c>
      <c r="B467" s="10" t="s">
        <v>118</v>
      </c>
      <c r="C467" s="10" t="s">
        <v>4</v>
      </c>
      <c r="D467" s="12">
        <v>76</v>
      </c>
      <c r="E467" s="11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4"/>
      <c r="X467" s="11"/>
      <c r="Y467" s="11"/>
      <c r="Z467" s="11">
        <f t="shared" si="15"/>
        <v>0</v>
      </c>
    </row>
    <row r="468" spans="1:26" x14ac:dyDescent="0.25">
      <c r="A468" s="30">
        <f t="shared" si="14"/>
        <v>846.93999999999994</v>
      </c>
      <c r="B468" s="10" t="s">
        <v>119</v>
      </c>
      <c r="C468" s="10" t="s">
        <v>4</v>
      </c>
      <c r="D468" s="12">
        <v>1060</v>
      </c>
      <c r="E468" s="11">
        <v>4.0000000000000001E-3</v>
      </c>
      <c r="F468" s="13">
        <v>5.0000000000000001E-3</v>
      </c>
      <c r="G468" s="13">
        <v>1E-3</v>
      </c>
      <c r="H468" s="13">
        <v>5.0000000000000001E-3</v>
      </c>
      <c r="I468" s="13">
        <v>4.0000000000000001E-3</v>
      </c>
      <c r="J468" s="13">
        <v>1E-3</v>
      </c>
      <c r="K468" s="13">
        <v>1E-3</v>
      </c>
      <c r="L468" s="13">
        <v>1E-3</v>
      </c>
      <c r="M468" s="13">
        <v>5.0000000000000001E-3</v>
      </c>
      <c r="N468" s="13">
        <v>2E-3</v>
      </c>
      <c r="O468" s="13">
        <v>4.0000000000000001E-3</v>
      </c>
      <c r="P468" s="13">
        <v>4.0000000000000001E-3</v>
      </c>
      <c r="Q468" s="13">
        <v>1E-3</v>
      </c>
      <c r="R468" s="13">
        <v>3.0000000000000001E-3</v>
      </c>
      <c r="S468" s="13"/>
      <c r="T468" s="13">
        <v>1E-3</v>
      </c>
      <c r="U468" s="13">
        <v>4.0000000000000001E-3</v>
      </c>
      <c r="V468" s="13">
        <v>1E-3</v>
      </c>
      <c r="W468" s="14">
        <v>1E-3</v>
      </c>
      <c r="X468" s="11"/>
      <c r="Y468" s="11"/>
      <c r="Z468" s="11">
        <f t="shared" si="15"/>
        <v>4.8000000000000015E-2</v>
      </c>
    </row>
    <row r="469" spans="1:26" x14ac:dyDescent="0.25">
      <c r="A469" s="30">
        <f t="shared" si="14"/>
        <v>-622.06521999999995</v>
      </c>
      <c r="B469" s="10" t="s">
        <v>120</v>
      </c>
      <c r="C469" s="10" t="s">
        <v>4</v>
      </c>
      <c r="D469" s="12">
        <v>1433.33</v>
      </c>
      <c r="E469" s="11">
        <v>2.4E-2</v>
      </c>
      <c r="F469" s="13">
        <v>4.3999999999999997E-2</v>
      </c>
      <c r="G469" s="13">
        <v>7.0000000000000001E-3</v>
      </c>
      <c r="H469" s="13">
        <v>4.9000000000000002E-2</v>
      </c>
      <c r="I469" s="13">
        <v>3.9E-2</v>
      </c>
      <c r="J469" s="13">
        <v>8.0000000000000002E-3</v>
      </c>
      <c r="K469" s="13">
        <v>0.01</v>
      </c>
      <c r="L469" s="13">
        <v>1.6E-2</v>
      </c>
      <c r="M469" s="13">
        <v>2.5999999999999999E-2</v>
      </c>
      <c r="N469" s="13">
        <v>1.4E-2</v>
      </c>
      <c r="O469" s="13">
        <v>2.1999999999999999E-2</v>
      </c>
      <c r="P469" s="13">
        <v>4.2000000000000003E-2</v>
      </c>
      <c r="Q469" s="13">
        <v>1.2E-2</v>
      </c>
      <c r="R469" s="13">
        <v>5.0999999999999997E-2</v>
      </c>
      <c r="S469" s="13"/>
      <c r="T469" s="13">
        <v>8.0000000000000002E-3</v>
      </c>
      <c r="U469" s="13">
        <v>4.3999999999999997E-2</v>
      </c>
      <c r="V469" s="13">
        <v>0.01</v>
      </c>
      <c r="W469" s="14">
        <v>8.0000000000000002E-3</v>
      </c>
      <c r="X469" s="11"/>
      <c r="Y469" s="11"/>
      <c r="Z469" s="11">
        <f t="shared" si="15"/>
        <v>0.434</v>
      </c>
    </row>
    <row r="470" spans="1:26" x14ac:dyDescent="0.25">
      <c r="A470" s="30">
        <f t="shared" si="14"/>
        <v>-129.5</v>
      </c>
      <c r="B470" s="10" t="s">
        <v>121</v>
      </c>
      <c r="C470" s="10" t="s">
        <v>4</v>
      </c>
      <c r="D470" s="12">
        <v>518</v>
      </c>
      <c r="E470" s="11">
        <v>0.08</v>
      </c>
      <c r="F470" s="13"/>
      <c r="G470" s="13"/>
      <c r="H470" s="13"/>
      <c r="I470" s="13">
        <v>0.05</v>
      </c>
      <c r="J470" s="13"/>
      <c r="K470" s="13"/>
      <c r="L470" s="13"/>
      <c r="M470" s="13"/>
      <c r="N470" s="13"/>
      <c r="O470" s="13"/>
      <c r="P470" s="13">
        <v>0.05</v>
      </c>
      <c r="Q470" s="13"/>
      <c r="R470" s="13">
        <v>0.01</v>
      </c>
      <c r="S470" s="13"/>
      <c r="T470" s="13">
        <v>0.05</v>
      </c>
      <c r="U470" s="13"/>
      <c r="V470" s="13">
        <v>0.01</v>
      </c>
      <c r="W470" s="14"/>
      <c r="X470" s="11"/>
      <c r="Y470" s="11"/>
      <c r="Z470" s="11">
        <f t="shared" si="15"/>
        <v>0.25</v>
      </c>
    </row>
    <row r="471" spans="1:26" x14ac:dyDescent="0.25">
      <c r="A471" s="30">
        <f t="shared" si="14"/>
        <v>0</v>
      </c>
      <c r="B471" s="22" t="s">
        <v>122</v>
      </c>
      <c r="C471" s="22" t="s">
        <v>4</v>
      </c>
      <c r="D471" s="23">
        <v>31</v>
      </c>
      <c r="E471" s="11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4"/>
      <c r="X471" s="11"/>
      <c r="Y471" s="11"/>
      <c r="Z471" s="11">
        <f t="shared" si="15"/>
        <v>0</v>
      </c>
    </row>
    <row r="472" spans="1:26" x14ac:dyDescent="0.25">
      <c r="A472" s="30">
        <f t="shared" si="14"/>
        <v>2045.1199999999981</v>
      </c>
      <c r="B472" s="22" t="s">
        <v>122</v>
      </c>
      <c r="C472" s="22" t="s">
        <v>4</v>
      </c>
      <c r="D472" s="23">
        <v>32</v>
      </c>
      <c r="E472" s="11"/>
      <c r="F472" s="13">
        <v>6.68</v>
      </c>
      <c r="G472" s="13">
        <v>4.18</v>
      </c>
      <c r="H472" s="13">
        <v>6.35</v>
      </c>
      <c r="I472" s="13">
        <v>80.37</v>
      </c>
      <c r="J472" s="13"/>
      <c r="K472" s="13">
        <v>12.53</v>
      </c>
      <c r="L472" s="13">
        <v>1</v>
      </c>
      <c r="M472" s="13">
        <v>1.17</v>
      </c>
      <c r="N472" s="13">
        <v>2.5099999999999998</v>
      </c>
      <c r="O472" s="13">
        <v>7.52</v>
      </c>
      <c r="P472" s="13">
        <v>5.85</v>
      </c>
      <c r="Q472" s="13">
        <v>1.5</v>
      </c>
      <c r="R472" s="13">
        <v>12.53</v>
      </c>
      <c r="S472" s="13">
        <v>82.48</v>
      </c>
      <c r="T472" s="13"/>
      <c r="U472" s="13">
        <v>7.62</v>
      </c>
      <c r="V472" s="13">
        <v>1.67</v>
      </c>
      <c r="W472" s="14">
        <v>6.68</v>
      </c>
      <c r="X472" s="11"/>
      <c r="Y472" s="11"/>
      <c r="Z472" s="11">
        <f t="shared" si="15"/>
        <v>240.64000000000001</v>
      </c>
    </row>
    <row r="473" spans="1:26" x14ac:dyDescent="0.25">
      <c r="A473" s="30">
        <f t="shared" si="14"/>
        <v>0</v>
      </c>
      <c r="B473" s="24" t="s">
        <v>122</v>
      </c>
      <c r="C473" s="24" t="s">
        <v>4</v>
      </c>
      <c r="D473" s="25">
        <v>34</v>
      </c>
      <c r="E473" s="11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4"/>
      <c r="X473" s="11"/>
      <c r="Y473" s="11"/>
      <c r="Z473" s="11">
        <f t="shared" si="15"/>
        <v>0</v>
      </c>
    </row>
    <row r="474" spans="1:26" x14ac:dyDescent="0.25">
      <c r="A474" s="30">
        <f t="shared" si="14"/>
        <v>30.020000000000003</v>
      </c>
      <c r="B474" s="22" t="s">
        <v>123</v>
      </c>
      <c r="C474" s="22" t="s">
        <v>4</v>
      </c>
      <c r="D474" s="23">
        <v>38</v>
      </c>
      <c r="E474" s="11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4"/>
      <c r="X474" s="11"/>
      <c r="Y474" s="11"/>
      <c r="Z474" s="11">
        <f t="shared" si="15"/>
        <v>0</v>
      </c>
    </row>
    <row r="475" spans="1:26" x14ac:dyDescent="0.25">
      <c r="A475" s="30">
        <f t="shared" si="14"/>
        <v>681.65999999999963</v>
      </c>
      <c r="B475" s="22" t="s">
        <v>123</v>
      </c>
      <c r="C475" s="22" t="s">
        <v>4</v>
      </c>
      <c r="D475" s="23">
        <v>36</v>
      </c>
      <c r="E475" s="11">
        <v>2.08</v>
      </c>
      <c r="F475" s="13">
        <v>7.58</v>
      </c>
      <c r="G475" s="13">
        <v>9.3000000000000007</v>
      </c>
      <c r="H475" s="13">
        <v>2.1</v>
      </c>
      <c r="I475" s="13">
        <v>5.65</v>
      </c>
      <c r="J475" s="13">
        <v>1.08</v>
      </c>
      <c r="K475" s="13">
        <v>16.100000000000001</v>
      </c>
      <c r="L475" s="13">
        <v>2.71</v>
      </c>
      <c r="M475" s="13">
        <v>6.54</v>
      </c>
      <c r="N475" s="13">
        <v>0.97</v>
      </c>
      <c r="O475" s="13">
        <v>2.0099999999999998</v>
      </c>
      <c r="P475" s="13">
        <v>6.01</v>
      </c>
      <c r="Q475" s="13">
        <v>2.54</v>
      </c>
      <c r="R475" s="13">
        <v>5.94</v>
      </c>
      <c r="S475" s="13">
        <v>2.54</v>
      </c>
      <c r="T475" s="13">
        <v>1.35</v>
      </c>
      <c r="U475" s="13">
        <v>8.26</v>
      </c>
      <c r="V475" s="13">
        <v>1.2</v>
      </c>
      <c r="W475" s="14">
        <v>15.12</v>
      </c>
      <c r="X475" s="11"/>
      <c r="Y475" s="11"/>
      <c r="Z475" s="11">
        <f t="shared" si="15"/>
        <v>99.080000000000013</v>
      </c>
    </row>
    <row r="476" spans="1:26" x14ac:dyDescent="0.25">
      <c r="A476" s="30">
        <f t="shared" si="14"/>
        <v>0</v>
      </c>
      <c r="B476" s="22" t="s">
        <v>123</v>
      </c>
      <c r="C476" s="22" t="s">
        <v>4</v>
      </c>
      <c r="D476" s="23">
        <v>37.5</v>
      </c>
      <c r="E476" s="11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4"/>
      <c r="X476" s="11"/>
      <c r="Y476" s="11"/>
      <c r="Z476" s="11">
        <f t="shared" si="15"/>
        <v>0</v>
      </c>
    </row>
    <row r="477" spans="1:26" x14ac:dyDescent="0.25">
      <c r="A477" s="30">
        <f t="shared" ref="A477:A540" si="16">A204*D204</f>
        <v>0</v>
      </c>
      <c r="B477" s="22" t="s">
        <v>124</v>
      </c>
      <c r="C477" s="22" t="s">
        <v>4</v>
      </c>
      <c r="D477" s="23">
        <v>180</v>
      </c>
      <c r="E477" s="11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4"/>
      <c r="X477" s="11"/>
      <c r="Y477" s="11"/>
      <c r="Z477" s="11">
        <f t="shared" si="15"/>
        <v>0</v>
      </c>
    </row>
    <row r="478" spans="1:26" x14ac:dyDescent="0.25">
      <c r="A478" s="30">
        <f t="shared" si="16"/>
        <v>-652.39999999999975</v>
      </c>
      <c r="B478" s="22" t="s">
        <v>125</v>
      </c>
      <c r="C478" s="22" t="s">
        <v>4</v>
      </c>
      <c r="D478" s="23">
        <v>35</v>
      </c>
      <c r="E478" s="11">
        <v>6.15</v>
      </c>
      <c r="F478" s="13">
        <v>1.06</v>
      </c>
      <c r="G478" s="13">
        <v>0.67</v>
      </c>
      <c r="H478" s="13"/>
      <c r="I478" s="13">
        <v>8.8800000000000008</v>
      </c>
      <c r="J478" s="13">
        <v>1.06</v>
      </c>
      <c r="K478" s="13">
        <v>1.33</v>
      </c>
      <c r="L478" s="13">
        <v>0.27</v>
      </c>
      <c r="M478" s="13">
        <v>0.93</v>
      </c>
      <c r="N478" s="13">
        <v>1.57</v>
      </c>
      <c r="O478" s="13">
        <v>7.83</v>
      </c>
      <c r="P478" s="13">
        <v>9.2100000000000009</v>
      </c>
      <c r="Q478" s="13">
        <v>0.4</v>
      </c>
      <c r="R478" s="13">
        <v>1.73</v>
      </c>
      <c r="S478" s="13">
        <v>0.8</v>
      </c>
      <c r="T478" s="13">
        <v>3.32</v>
      </c>
      <c r="U478" s="13"/>
      <c r="V478" s="13">
        <v>1.33</v>
      </c>
      <c r="W478" s="14">
        <v>1.06</v>
      </c>
      <c r="X478" s="11"/>
      <c r="Y478" s="11"/>
      <c r="Z478" s="11">
        <f t="shared" ref="Z478:Z541" si="17">SUM(E478:Y478)</f>
        <v>47.599999999999994</v>
      </c>
    </row>
    <row r="479" spans="1:26" x14ac:dyDescent="0.25">
      <c r="A479" s="30">
        <f t="shared" si="16"/>
        <v>0</v>
      </c>
      <c r="B479" s="22" t="s">
        <v>125</v>
      </c>
      <c r="C479" s="22" t="s">
        <v>4</v>
      </c>
      <c r="D479" s="23">
        <v>37</v>
      </c>
      <c r="E479" s="11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4"/>
      <c r="X479" s="11"/>
      <c r="Y479" s="11"/>
      <c r="Z479" s="11">
        <f t="shared" si="17"/>
        <v>0</v>
      </c>
    </row>
    <row r="480" spans="1:26" x14ac:dyDescent="0.25">
      <c r="A480" s="30">
        <f t="shared" si="16"/>
        <v>0</v>
      </c>
      <c r="B480" s="22" t="s">
        <v>125</v>
      </c>
      <c r="C480" s="22" t="s">
        <v>4</v>
      </c>
      <c r="D480" s="23">
        <v>30</v>
      </c>
      <c r="E480" s="11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4"/>
      <c r="X480" s="11"/>
      <c r="Y480" s="11"/>
      <c r="Z480" s="11">
        <f t="shared" si="17"/>
        <v>0</v>
      </c>
    </row>
    <row r="481" spans="1:26" x14ac:dyDescent="0.25">
      <c r="A481" s="30">
        <f t="shared" si="16"/>
        <v>0</v>
      </c>
      <c r="B481" s="22" t="s">
        <v>126</v>
      </c>
      <c r="C481" s="22" t="s">
        <v>4</v>
      </c>
      <c r="D481" s="23">
        <v>29</v>
      </c>
      <c r="E481" s="11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4"/>
      <c r="X481" s="11"/>
      <c r="Y481" s="11"/>
      <c r="Z481" s="11">
        <f t="shared" si="17"/>
        <v>0</v>
      </c>
    </row>
    <row r="482" spans="1:26" x14ac:dyDescent="0.25">
      <c r="A482" s="30">
        <f t="shared" si="16"/>
        <v>3.6400000000000716</v>
      </c>
      <c r="B482" s="22" t="s">
        <v>126</v>
      </c>
      <c r="C482" s="22" t="s">
        <v>4</v>
      </c>
      <c r="D482" s="23">
        <v>28</v>
      </c>
      <c r="E482" s="11"/>
      <c r="F482" s="13"/>
      <c r="G482" s="13"/>
      <c r="H482" s="13">
        <v>18.82</v>
      </c>
      <c r="I482" s="13"/>
      <c r="J482" s="13"/>
      <c r="K482" s="13"/>
      <c r="L482" s="13"/>
      <c r="M482" s="13">
        <v>3.72</v>
      </c>
      <c r="N482" s="13"/>
      <c r="O482" s="13"/>
      <c r="P482" s="13">
        <v>10.88</v>
      </c>
      <c r="Q482" s="13"/>
      <c r="R482" s="13"/>
      <c r="S482" s="13"/>
      <c r="T482" s="13"/>
      <c r="U482" s="13"/>
      <c r="V482" s="13">
        <v>5.32</v>
      </c>
      <c r="W482" s="14"/>
      <c r="X482" s="11"/>
      <c r="Y482" s="11"/>
      <c r="Z482" s="11">
        <f t="shared" si="17"/>
        <v>38.74</v>
      </c>
    </row>
    <row r="483" spans="1:26" x14ac:dyDescent="0.25">
      <c r="A483" s="30">
        <f t="shared" si="16"/>
        <v>0</v>
      </c>
      <c r="B483" s="22" t="s">
        <v>126</v>
      </c>
      <c r="C483" s="22" t="s">
        <v>4</v>
      </c>
      <c r="D483" s="23">
        <v>20</v>
      </c>
      <c r="E483" s="11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4"/>
      <c r="X483" s="11"/>
      <c r="Y483" s="11"/>
      <c r="Z483" s="11">
        <f t="shared" si="17"/>
        <v>0</v>
      </c>
    </row>
    <row r="484" spans="1:26" x14ac:dyDescent="0.25">
      <c r="A484" s="30">
        <f t="shared" si="16"/>
        <v>0</v>
      </c>
      <c r="B484" s="22" t="s">
        <v>127</v>
      </c>
      <c r="C484" s="22" t="s">
        <v>4</v>
      </c>
      <c r="D484" s="23">
        <v>125</v>
      </c>
      <c r="E484" s="11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4"/>
      <c r="X484" s="11"/>
      <c r="Y484" s="11"/>
      <c r="Z484" s="11">
        <f t="shared" si="17"/>
        <v>0</v>
      </c>
    </row>
    <row r="485" spans="1:26" x14ac:dyDescent="0.25">
      <c r="A485" s="30">
        <f>A212*D212</f>
        <v>-14.399999999998272</v>
      </c>
      <c r="B485" s="22" t="s">
        <v>127</v>
      </c>
      <c r="C485" s="22" t="s">
        <v>4</v>
      </c>
      <c r="D485" s="23">
        <v>160</v>
      </c>
      <c r="E485" s="11"/>
      <c r="F485" s="13">
        <v>21.93</v>
      </c>
      <c r="G485" s="13">
        <v>3.06</v>
      </c>
      <c r="H485" s="13"/>
      <c r="I485" s="13">
        <v>24.99</v>
      </c>
      <c r="J485" s="13"/>
      <c r="K485" s="13"/>
      <c r="L485" s="13"/>
      <c r="M485" s="13">
        <v>24.99</v>
      </c>
      <c r="N485" s="13"/>
      <c r="O485" s="13"/>
      <c r="P485" s="13"/>
      <c r="Q485" s="13"/>
      <c r="R485" s="13"/>
      <c r="S485" s="13">
        <v>24.99</v>
      </c>
      <c r="T485" s="13"/>
      <c r="U485" s="13"/>
      <c r="V485" s="13"/>
      <c r="W485" s="14">
        <v>25.13</v>
      </c>
      <c r="X485" s="11"/>
      <c r="Y485" s="11"/>
      <c r="Z485" s="11">
        <f t="shared" si="17"/>
        <v>125.08999999999999</v>
      </c>
    </row>
    <row r="486" spans="1:26" x14ac:dyDescent="0.25">
      <c r="A486" s="30">
        <f t="shared" si="16"/>
        <v>0</v>
      </c>
      <c r="B486" s="22" t="s">
        <v>128</v>
      </c>
      <c r="C486" s="22" t="s">
        <v>4</v>
      </c>
      <c r="D486" s="23">
        <v>145</v>
      </c>
      <c r="E486" s="11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4"/>
      <c r="X486" s="11"/>
      <c r="Y486" s="11"/>
      <c r="Z486" s="11">
        <f t="shared" si="17"/>
        <v>0</v>
      </c>
    </row>
    <row r="487" spans="1:26" x14ac:dyDescent="0.25">
      <c r="A487" s="30">
        <f t="shared" si="16"/>
        <v>4302.0000000000009</v>
      </c>
      <c r="B487" s="22" t="s">
        <v>128</v>
      </c>
      <c r="C487" s="22" t="s">
        <v>4</v>
      </c>
      <c r="D487" s="23">
        <v>180</v>
      </c>
      <c r="E487" s="11"/>
      <c r="F487" s="13"/>
      <c r="G487" s="13">
        <v>24.99</v>
      </c>
      <c r="H487" s="13"/>
      <c r="I487" s="13"/>
      <c r="J487" s="13"/>
      <c r="K487" s="13">
        <v>24.99</v>
      </c>
      <c r="L487" s="13"/>
      <c r="M487" s="13"/>
      <c r="N487" s="13"/>
      <c r="O487" s="13"/>
      <c r="P487" s="13"/>
      <c r="Q487" s="13"/>
      <c r="R487" s="13">
        <v>24.99</v>
      </c>
      <c r="S487" s="13"/>
      <c r="T487" s="13"/>
      <c r="U487" s="13"/>
      <c r="V487" s="13">
        <v>26.13</v>
      </c>
      <c r="W487" s="14"/>
      <c r="X487" s="11"/>
      <c r="Y487" s="11"/>
      <c r="Z487" s="11">
        <f t="shared" si="17"/>
        <v>101.1</v>
      </c>
    </row>
    <row r="488" spans="1:26" x14ac:dyDescent="0.25">
      <c r="A488" s="30">
        <f t="shared" si="16"/>
        <v>0</v>
      </c>
      <c r="B488" s="22" t="s">
        <v>128</v>
      </c>
      <c r="C488" s="22" t="s">
        <v>4</v>
      </c>
      <c r="D488" s="23">
        <v>173</v>
      </c>
      <c r="E488" s="11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4"/>
      <c r="X488" s="11"/>
      <c r="Y488" s="11"/>
      <c r="Z488" s="11">
        <f t="shared" si="17"/>
        <v>0</v>
      </c>
    </row>
    <row r="489" spans="1:26" x14ac:dyDescent="0.25">
      <c r="A489" s="30">
        <f t="shared" si="16"/>
        <v>0</v>
      </c>
      <c r="B489" s="22" t="s">
        <v>129</v>
      </c>
      <c r="C489" s="22" t="s">
        <v>4</v>
      </c>
      <c r="D489" s="23">
        <v>168</v>
      </c>
      <c r="E489" s="11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4"/>
      <c r="X489" s="11"/>
      <c r="Y489" s="11"/>
      <c r="Z489" s="11">
        <f t="shared" si="17"/>
        <v>0</v>
      </c>
    </row>
    <row r="490" spans="1:26" x14ac:dyDescent="0.25">
      <c r="A490" s="30">
        <f t="shared" si="16"/>
        <v>426.15999999999997</v>
      </c>
      <c r="B490" s="22" t="s">
        <v>130</v>
      </c>
      <c r="C490" s="22" t="s">
        <v>4</v>
      </c>
      <c r="D490" s="23">
        <v>28</v>
      </c>
      <c r="E490" s="11">
        <v>25.34</v>
      </c>
      <c r="F490" s="13"/>
      <c r="G490" s="13"/>
      <c r="H490" s="13"/>
      <c r="I490" s="13"/>
      <c r="J490" s="13"/>
      <c r="K490" s="13"/>
      <c r="L490" s="13">
        <v>1.25</v>
      </c>
      <c r="M490" s="13">
        <v>1.75</v>
      </c>
      <c r="N490" s="13"/>
      <c r="O490" s="13"/>
      <c r="P490" s="13"/>
      <c r="Q490" s="13">
        <v>1.88</v>
      </c>
      <c r="R490" s="13">
        <v>21.5</v>
      </c>
      <c r="S490" s="13"/>
      <c r="T490" s="13">
        <v>16.760000000000002</v>
      </c>
      <c r="U490" s="13"/>
      <c r="V490" s="13">
        <v>13.42</v>
      </c>
      <c r="W490" s="14"/>
      <c r="X490" s="11"/>
      <c r="Y490" s="11"/>
      <c r="Z490" s="11">
        <f t="shared" si="17"/>
        <v>81.900000000000006</v>
      </c>
    </row>
    <row r="491" spans="1:26" x14ac:dyDescent="0.25">
      <c r="A491" s="30">
        <f t="shared" si="16"/>
        <v>0</v>
      </c>
      <c r="B491" s="9" t="s">
        <v>130</v>
      </c>
      <c r="C491" s="9" t="s">
        <v>4</v>
      </c>
      <c r="D491" s="26">
        <v>25</v>
      </c>
      <c r="E491" s="11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4"/>
      <c r="X491" s="11"/>
      <c r="Y491" s="11"/>
      <c r="Z491" s="11">
        <f t="shared" si="17"/>
        <v>0</v>
      </c>
    </row>
    <row r="492" spans="1:26" x14ac:dyDescent="0.25">
      <c r="A492" s="30">
        <f t="shared" si="16"/>
        <v>0</v>
      </c>
      <c r="B492" s="22" t="s">
        <v>130</v>
      </c>
      <c r="C492" s="22" t="s">
        <v>4</v>
      </c>
      <c r="D492" s="23">
        <v>18</v>
      </c>
      <c r="E492" s="11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4"/>
      <c r="X492" s="11"/>
      <c r="Y492" s="11"/>
      <c r="Z492" s="11">
        <f t="shared" si="17"/>
        <v>0</v>
      </c>
    </row>
    <row r="493" spans="1:26" x14ac:dyDescent="0.25">
      <c r="A493" s="30">
        <f t="shared" si="16"/>
        <v>0</v>
      </c>
      <c r="B493" s="22" t="s">
        <v>131</v>
      </c>
      <c r="C493" s="22" t="s">
        <v>4</v>
      </c>
      <c r="D493" s="23">
        <v>154</v>
      </c>
      <c r="E493" s="11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4"/>
      <c r="X493" s="11"/>
      <c r="Y493" s="11"/>
      <c r="Z493" s="11">
        <f t="shared" si="17"/>
        <v>0</v>
      </c>
    </row>
    <row r="494" spans="1:26" x14ac:dyDescent="0.25">
      <c r="A494" s="30">
        <f t="shared" si="16"/>
        <v>0</v>
      </c>
      <c r="B494" s="22" t="s">
        <v>132</v>
      </c>
      <c r="C494" s="22" t="s">
        <v>4</v>
      </c>
      <c r="D494" s="23">
        <v>320</v>
      </c>
      <c r="E494" s="11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4"/>
      <c r="X494" s="11"/>
      <c r="Y494" s="11"/>
      <c r="Z494" s="11">
        <f t="shared" si="17"/>
        <v>0</v>
      </c>
    </row>
    <row r="495" spans="1:26" x14ac:dyDescent="0.25">
      <c r="A495" s="30">
        <f t="shared" si="16"/>
        <v>0</v>
      </c>
      <c r="B495" s="10" t="s">
        <v>133</v>
      </c>
      <c r="C495" s="10" t="s">
        <v>73</v>
      </c>
      <c r="D495" s="12">
        <v>6.58</v>
      </c>
      <c r="E495" s="11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4"/>
      <c r="X495" s="11"/>
      <c r="Y495" s="11"/>
      <c r="Z495" s="11">
        <f t="shared" si="17"/>
        <v>0</v>
      </c>
    </row>
    <row r="496" spans="1:26" x14ac:dyDescent="0.25">
      <c r="A496" s="30">
        <f t="shared" si="16"/>
        <v>0</v>
      </c>
      <c r="B496" s="10" t="s">
        <v>133</v>
      </c>
      <c r="C496" s="10" t="s">
        <v>73</v>
      </c>
      <c r="D496" s="12">
        <v>12</v>
      </c>
      <c r="E496" s="11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4"/>
      <c r="X496" s="11"/>
      <c r="Y496" s="11"/>
      <c r="Z496" s="11">
        <f t="shared" si="17"/>
        <v>0</v>
      </c>
    </row>
    <row r="497" spans="1:26" x14ac:dyDescent="0.25">
      <c r="A497" s="30">
        <f t="shared" si="16"/>
        <v>0</v>
      </c>
      <c r="B497" s="10" t="s">
        <v>133</v>
      </c>
      <c r="C497" s="10" t="s">
        <v>73</v>
      </c>
      <c r="D497" s="12">
        <v>6.97</v>
      </c>
      <c r="E497" s="11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4"/>
      <c r="X497" s="11"/>
      <c r="Y497" s="11"/>
      <c r="Z497" s="11">
        <f t="shared" si="17"/>
        <v>0</v>
      </c>
    </row>
    <row r="498" spans="1:26" x14ac:dyDescent="0.25">
      <c r="A498" s="30">
        <f t="shared" si="16"/>
        <v>0</v>
      </c>
      <c r="B498" s="10" t="s">
        <v>134</v>
      </c>
      <c r="C498" s="10" t="s">
        <v>73</v>
      </c>
      <c r="D498" s="12">
        <v>7.77</v>
      </c>
      <c r="E498" s="11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4"/>
      <c r="X498" s="11"/>
      <c r="Y498" s="11"/>
      <c r="Z498" s="11">
        <f t="shared" si="17"/>
        <v>0</v>
      </c>
    </row>
    <row r="499" spans="1:26" x14ac:dyDescent="0.25">
      <c r="A499" s="30">
        <f t="shared" si="16"/>
        <v>0</v>
      </c>
      <c r="B499" s="10" t="s">
        <v>135</v>
      </c>
      <c r="C499" s="10" t="s">
        <v>4</v>
      </c>
      <c r="D499" s="12">
        <v>78.5</v>
      </c>
      <c r="E499" s="11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4"/>
      <c r="X499" s="11"/>
      <c r="Y499" s="11"/>
      <c r="Z499" s="11">
        <f t="shared" si="17"/>
        <v>0</v>
      </c>
    </row>
    <row r="500" spans="1:26" x14ac:dyDescent="0.25">
      <c r="A500" s="30">
        <f t="shared" si="16"/>
        <v>0</v>
      </c>
      <c r="B500" s="10" t="s">
        <v>136</v>
      </c>
      <c r="C500" s="10" t="s">
        <v>4</v>
      </c>
      <c r="D500" s="12">
        <v>178</v>
      </c>
      <c r="E500" s="11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4"/>
      <c r="X500" s="11"/>
      <c r="Y500" s="11"/>
      <c r="Z500" s="11">
        <f t="shared" si="17"/>
        <v>0</v>
      </c>
    </row>
    <row r="501" spans="1:26" x14ac:dyDescent="0.25">
      <c r="A501" s="30">
        <f t="shared" si="16"/>
        <v>0</v>
      </c>
      <c r="B501" s="10" t="s">
        <v>136</v>
      </c>
      <c r="C501" s="10" t="s">
        <v>4</v>
      </c>
      <c r="D501" s="12">
        <v>180</v>
      </c>
      <c r="E501" s="11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4"/>
      <c r="X501" s="11"/>
      <c r="Y501" s="11"/>
      <c r="Z501" s="11">
        <f t="shared" si="17"/>
        <v>0</v>
      </c>
    </row>
    <row r="502" spans="1:26" x14ac:dyDescent="0.25">
      <c r="A502" s="30">
        <f t="shared" si="16"/>
        <v>0</v>
      </c>
      <c r="B502" s="10" t="s">
        <v>137</v>
      </c>
      <c r="C502" s="10" t="s">
        <v>4</v>
      </c>
      <c r="D502" s="12">
        <v>72</v>
      </c>
      <c r="E502" s="11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4"/>
      <c r="X502" s="11"/>
      <c r="Y502" s="11"/>
      <c r="Z502" s="11">
        <f t="shared" si="17"/>
        <v>0</v>
      </c>
    </row>
    <row r="503" spans="1:26" x14ac:dyDescent="0.25">
      <c r="A503" s="30">
        <f t="shared" si="16"/>
        <v>0</v>
      </c>
      <c r="B503" s="10" t="s">
        <v>138</v>
      </c>
      <c r="C503" s="10" t="s">
        <v>4</v>
      </c>
      <c r="D503" s="12">
        <v>420</v>
      </c>
      <c r="E503" s="11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4"/>
      <c r="X503" s="11"/>
      <c r="Y503" s="11"/>
      <c r="Z503" s="11">
        <f t="shared" si="17"/>
        <v>0</v>
      </c>
    </row>
    <row r="504" spans="1:26" x14ac:dyDescent="0.25">
      <c r="A504" s="30">
        <f t="shared" si="16"/>
        <v>2378.8100000000004</v>
      </c>
      <c r="B504" s="10" t="s">
        <v>139</v>
      </c>
      <c r="C504" s="10" t="s">
        <v>4</v>
      </c>
      <c r="D504" s="12">
        <v>119</v>
      </c>
      <c r="E504" s="11"/>
      <c r="F504" s="13"/>
      <c r="G504" s="13"/>
      <c r="H504" s="13">
        <v>1.39</v>
      </c>
      <c r="I504" s="13"/>
      <c r="J504" s="13">
        <v>3.64</v>
      </c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>
        <v>3.64</v>
      </c>
      <c r="W504" s="14">
        <v>1.34</v>
      </c>
      <c r="X504" s="11"/>
      <c r="Y504" s="11"/>
      <c r="Z504" s="11">
        <f t="shared" si="17"/>
        <v>10.01</v>
      </c>
    </row>
    <row r="505" spans="1:26" x14ac:dyDescent="0.25">
      <c r="A505" s="30">
        <f t="shared" si="16"/>
        <v>0</v>
      </c>
      <c r="B505" s="10" t="s">
        <v>140</v>
      </c>
      <c r="C505" s="10" t="s">
        <v>4</v>
      </c>
      <c r="D505" s="12">
        <v>128.13999999999999</v>
      </c>
      <c r="E505" s="11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4"/>
      <c r="X505" s="11"/>
      <c r="Y505" s="11"/>
      <c r="Z505" s="11">
        <f t="shared" si="17"/>
        <v>0</v>
      </c>
    </row>
    <row r="506" spans="1:26" x14ac:dyDescent="0.25">
      <c r="A506" s="30">
        <f t="shared" si="16"/>
        <v>0</v>
      </c>
      <c r="B506" s="10" t="s">
        <v>141</v>
      </c>
      <c r="C506" s="10" t="s">
        <v>4</v>
      </c>
      <c r="D506" s="12">
        <v>115.83</v>
      </c>
      <c r="E506" s="11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4"/>
      <c r="X506" s="11"/>
      <c r="Y506" s="11"/>
      <c r="Z506" s="11">
        <f t="shared" si="17"/>
        <v>0</v>
      </c>
    </row>
    <row r="507" spans="1:26" x14ac:dyDescent="0.25">
      <c r="A507" s="30">
        <f t="shared" si="16"/>
        <v>0</v>
      </c>
      <c r="B507" s="10" t="s">
        <v>142</v>
      </c>
      <c r="C507" s="10" t="s">
        <v>4</v>
      </c>
      <c r="D507" s="12">
        <v>123.53</v>
      </c>
      <c r="E507" s="11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4"/>
      <c r="X507" s="11"/>
      <c r="Y507" s="11"/>
      <c r="Z507" s="11">
        <f t="shared" si="17"/>
        <v>0</v>
      </c>
    </row>
    <row r="508" spans="1:26" x14ac:dyDescent="0.25">
      <c r="A508" s="30">
        <f t="shared" si="16"/>
        <v>1202.94</v>
      </c>
      <c r="B508" s="10" t="s">
        <v>143</v>
      </c>
      <c r="C508" s="10" t="s">
        <v>4</v>
      </c>
      <c r="D508" s="12">
        <v>163</v>
      </c>
      <c r="E508" s="11"/>
      <c r="F508" s="13"/>
      <c r="G508" s="13">
        <v>2.99</v>
      </c>
      <c r="H508" s="13"/>
      <c r="I508" s="13"/>
      <c r="J508" s="13"/>
      <c r="K508" s="13"/>
      <c r="L508" s="13"/>
      <c r="M508" s="13"/>
      <c r="N508" s="13">
        <v>2.99</v>
      </c>
      <c r="O508" s="13"/>
      <c r="P508" s="13"/>
      <c r="Q508" s="13"/>
      <c r="R508" s="13"/>
      <c r="S508" s="13"/>
      <c r="T508" s="13"/>
      <c r="U508" s="13"/>
      <c r="V508" s="13">
        <v>2.99</v>
      </c>
      <c r="W508" s="14"/>
      <c r="X508" s="11"/>
      <c r="Y508" s="11"/>
      <c r="Z508" s="11">
        <f t="shared" si="17"/>
        <v>8.9700000000000006</v>
      </c>
    </row>
    <row r="509" spans="1:26" x14ac:dyDescent="0.25">
      <c r="A509" s="30">
        <f t="shared" si="16"/>
        <v>0</v>
      </c>
      <c r="B509" s="10" t="s">
        <v>144</v>
      </c>
      <c r="C509" s="10" t="s">
        <v>4</v>
      </c>
      <c r="D509" s="12">
        <v>235.75</v>
      </c>
      <c r="E509" s="11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4"/>
      <c r="X509" s="11"/>
      <c r="Y509" s="11"/>
      <c r="Z509" s="11">
        <f t="shared" si="17"/>
        <v>0</v>
      </c>
    </row>
    <row r="510" spans="1:26" x14ac:dyDescent="0.25">
      <c r="A510" s="30">
        <f t="shared" si="16"/>
        <v>0</v>
      </c>
      <c r="B510" s="10" t="s">
        <v>144</v>
      </c>
      <c r="C510" s="10" t="s">
        <v>4</v>
      </c>
      <c r="D510" s="12">
        <v>290.44</v>
      </c>
      <c r="E510" s="11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>
        <v>14</v>
      </c>
      <c r="R510" s="13"/>
      <c r="S510" s="13"/>
      <c r="T510" s="13"/>
      <c r="U510" s="13"/>
      <c r="V510" s="13"/>
      <c r="W510" s="14"/>
      <c r="X510" s="11"/>
      <c r="Y510" s="11"/>
      <c r="Z510" s="11">
        <f t="shared" si="17"/>
        <v>14</v>
      </c>
    </row>
    <row r="511" spans="1:26" x14ac:dyDescent="0.25">
      <c r="A511" s="30">
        <f t="shared" si="16"/>
        <v>3113.7000000000007</v>
      </c>
      <c r="B511" s="10" t="s">
        <v>144</v>
      </c>
      <c r="C511" s="10" t="s">
        <v>4</v>
      </c>
      <c r="D511" s="12">
        <v>291</v>
      </c>
      <c r="E511" s="11"/>
      <c r="F511" s="13"/>
      <c r="G511" s="13"/>
      <c r="H511" s="13">
        <v>35</v>
      </c>
      <c r="I511" s="13"/>
      <c r="J511" s="13"/>
      <c r="K511" s="13"/>
      <c r="L511" s="13">
        <v>30</v>
      </c>
      <c r="M511" s="13"/>
      <c r="N511" s="13"/>
      <c r="O511" s="13"/>
      <c r="P511" s="13"/>
      <c r="Q511" s="13">
        <v>16</v>
      </c>
      <c r="R511" s="13"/>
      <c r="S511" s="13"/>
      <c r="T511" s="13"/>
      <c r="U511" s="13"/>
      <c r="V511" s="13">
        <v>34</v>
      </c>
      <c r="W511" s="14">
        <v>1</v>
      </c>
      <c r="X511" s="11"/>
      <c r="Y511" s="11"/>
      <c r="Z511" s="11">
        <f t="shared" si="17"/>
        <v>116</v>
      </c>
    </row>
    <row r="512" spans="1:26" x14ac:dyDescent="0.25">
      <c r="A512" s="30">
        <f t="shared" si="16"/>
        <v>0</v>
      </c>
      <c r="B512" s="10" t="s">
        <v>145</v>
      </c>
      <c r="C512" s="10" t="s">
        <v>4</v>
      </c>
      <c r="D512" s="12">
        <v>88.9</v>
      </c>
      <c r="E512" s="11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4"/>
      <c r="X512" s="11"/>
      <c r="Y512" s="11"/>
      <c r="Z512" s="11">
        <f t="shared" si="17"/>
        <v>0</v>
      </c>
    </row>
    <row r="513" spans="1:26" x14ac:dyDescent="0.25">
      <c r="A513" s="30">
        <f t="shared" si="16"/>
        <v>0</v>
      </c>
      <c r="B513" s="10" t="s">
        <v>145</v>
      </c>
      <c r="C513" s="10" t="s">
        <v>4</v>
      </c>
      <c r="D513" s="12">
        <v>160</v>
      </c>
      <c r="E513" s="11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4"/>
      <c r="X513" s="11"/>
      <c r="Y513" s="11"/>
      <c r="Z513" s="11">
        <f t="shared" si="17"/>
        <v>0</v>
      </c>
    </row>
    <row r="514" spans="1:26" x14ac:dyDescent="0.25">
      <c r="A514" s="30">
        <f t="shared" si="16"/>
        <v>0</v>
      </c>
      <c r="B514" s="10" t="s">
        <v>146</v>
      </c>
      <c r="C514" s="10" t="s">
        <v>4</v>
      </c>
      <c r="D514" s="12">
        <v>122</v>
      </c>
      <c r="E514" s="11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4"/>
      <c r="X514" s="11"/>
      <c r="Y514" s="11"/>
      <c r="Z514" s="11">
        <f t="shared" si="17"/>
        <v>0</v>
      </c>
    </row>
    <row r="515" spans="1:26" x14ac:dyDescent="0.25">
      <c r="A515" s="30">
        <f t="shared" si="16"/>
        <v>5.7999999999980218</v>
      </c>
      <c r="B515" s="10" t="s">
        <v>146</v>
      </c>
      <c r="C515" s="10" t="s">
        <v>4</v>
      </c>
      <c r="D515" s="12">
        <v>116</v>
      </c>
      <c r="E515" s="11"/>
      <c r="F515" s="13"/>
      <c r="G515" s="13">
        <v>44.7</v>
      </c>
      <c r="H515" s="13">
        <v>4.12</v>
      </c>
      <c r="I515" s="13"/>
      <c r="J515" s="13"/>
      <c r="K515" s="13">
        <v>40.200000000000003</v>
      </c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>
        <v>43.03</v>
      </c>
      <c r="W515" s="14"/>
      <c r="X515" s="11"/>
      <c r="Y515" s="11"/>
      <c r="Z515" s="11">
        <f t="shared" si="17"/>
        <v>132.05000000000001</v>
      </c>
    </row>
    <row r="516" spans="1:26" x14ac:dyDescent="0.25">
      <c r="A516" s="30">
        <f t="shared" si="16"/>
        <v>2318.3599999999997</v>
      </c>
      <c r="B516" s="10" t="s">
        <v>147</v>
      </c>
      <c r="C516" s="10" t="s">
        <v>4</v>
      </c>
      <c r="D516" s="12">
        <v>121</v>
      </c>
      <c r="E516" s="11"/>
      <c r="F516" s="13"/>
      <c r="G516" s="13"/>
      <c r="H516" s="13">
        <v>26.53</v>
      </c>
      <c r="I516" s="13">
        <v>11.47</v>
      </c>
      <c r="J516" s="13"/>
      <c r="K516" s="13"/>
      <c r="L516" s="13"/>
      <c r="M516" s="13"/>
      <c r="N516" s="13"/>
      <c r="O516" s="13">
        <v>45.7</v>
      </c>
      <c r="P516" s="13"/>
      <c r="Q516" s="13"/>
      <c r="R516" s="13"/>
      <c r="S516" s="13"/>
      <c r="T516" s="13"/>
      <c r="U516" s="13"/>
      <c r="V516" s="13"/>
      <c r="W516" s="14">
        <v>51.14</v>
      </c>
      <c r="X516" s="11"/>
      <c r="Y516" s="11"/>
      <c r="Z516" s="11">
        <f t="shared" si="17"/>
        <v>134.84</v>
      </c>
    </row>
    <row r="517" spans="1:26" x14ac:dyDescent="0.25">
      <c r="A517" s="30">
        <f t="shared" si="16"/>
        <v>0</v>
      </c>
      <c r="B517" s="10" t="s">
        <v>147</v>
      </c>
      <c r="C517" s="10" t="s">
        <v>4</v>
      </c>
      <c r="D517" s="12">
        <v>116</v>
      </c>
      <c r="E517" s="11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4"/>
      <c r="X517" s="11"/>
      <c r="Y517" s="11"/>
      <c r="Z517" s="11">
        <f t="shared" si="17"/>
        <v>0</v>
      </c>
    </row>
    <row r="518" spans="1:26" x14ac:dyDescent="0.25">
      <c r="A518" s="30">
        <f t="shared" si="16"/>
        <v>0</v>
      </c>
      <c r="B518" s="10" t="s">
        <v>148</v>
      </c>
      <c r="C518" s="10" t="s">
        <v>4</v>
      </c>
      <c r="D518" s="12">
        <v>175</v>
      </c>
      <c r="E518" s="11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4"/>
      <c r="X518" s="11"/>
      <c r="Y518" s="11"/>
      <c r="Z518" s="11">
        <f t="shared" si="17"/>
        <v>0</v>
      </c>
    </row>
    <row r="519" spans="1:26" x14ac:dyDescent="0.25">
      <c r="A519" s="30">
        <f t="shared" si="16"/>
        <v>2656.8000000000011</v>
      </c>
      <c r="B519" s="10" t="s">
        <v>148</v>
      </c>
      <c r="C519" s="10" t="s">
        <v>4</v>
      </c>
      <c r="D519" s="12">
        <v>162</v>
      </c>
      <c r="E519" s="11"/>
      <c r="F519" s="13">
        <v>55</v>
      </c>
      <c r="G519" s="13">
        <v>6.94</v>
      </c>
      <c r="H519" s="13"/>
      <c r="I519" s="13"/>
      <c r="J519" s="13"/>
      <c r="K519" s="13"/>
      <c r="L519" s="13"/>
      <c r="M519" s="13">
        <v>60.44</v>
      </c>
      <c r="N519" s="13"/>
      <c r="O519" s="13"/>
      <c r="P519" s="13"/>
      <c r="Q519" s="13"/>
      <c r="R519" s="13"/>
      <c r="S519" s="13"/>
      <c r="T519" s="13"/>
      <c r="U519" s="13"/>
      <c r="V519" s="13"/>
      <c r="W519" s="14">
        <v>15.82</v>
      </c>
      <c r="X519" s="11"/>
      <c r="Y519" s="11"/>
      <c r="Z519" s="11">
        <f t="shared" si="17"/>
        <v>138.19999999999999</v>
      </c>
    </row>
    <row r="520" spans="1:26" x14ac:dyDescent="0.25">
      <c r="A520" s="30">
        <f t="shared" si="16"/>
        <v>0</v>
      </c>
      <c r="B520" s="10" t="s">
        <v>149</v>
      </c>
      <c r="C520" s="10" t="s">
        <v>4</v>
      </c>
      <c r="D520" s="12">
        <v>95</v>
      </c>
      <c r="E520" s="11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4"/>
      <c r="X520" s="11"/>
      <c r="Y520" s="11"/>
      <c r="Z520" s="11">
        <f t="shared" si="17"/>
        <v>0</v>
      </c>
    </row>
    <row r="521" spans="1:26" x14ac:dyDescent="0.25">
      <c r="A521" s="30">
        <f t="shared" si="16"/>
        <v>7.6299999999992565</v>
      </c>
      <c r="B521" s="10" t="s">
        <v>149</v>
      </c>
      <c r="C521" s="10" t="s">
        <v>4</v>
      </c>
      <c r="D521" s="12">
        <v>109</v>
      </c>
      <c r="E521" s="11"/>
      <c r="F521" s="13">
        <v>44.5</v>
      </c>
      <c r="G521" s="13">
        <v>5.62</v>
      </c>
      <c r="H521" s="13"/>
      <c r="I521" s="13"/>
      <c r="J521" s="13"/>
      <c r="K521" s="13">
        <v>47.87</v>
      </c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>
        <v>40</v>
      </c>
      <c r="W521" s="14">
        <v>5.94</v>
      </c>
      <c r="X521" s="11"/>
      <c r="Y521" s="11"/>
      <c r="Z521" s="11">
        <f t="shared" si="17"/>
        <v>143.93</v>
      </c>
    </row>
    <row r="522" spans="1:26" x14ac:dyDescent="0.25">
      <c r="A522" s="30">
        <f t="shared" si="16"/>
        <v>0</v>
      </c>
      <c r="B522" s="10" t="s">
        <v>150</v>
      </c>
      <c r="C522" s="10" t="s">
        <v>4</v>
      </c>
      <c r="D522" s="12">
        <v>140</v>
      </c>
      <c r="E522" s="11"/>
      <c r="F522" s="13">
        <v>5</v>
      </c>
      <c r="G522" s="13"/>
      <c r="H522" s="13"/>
      <c r="I522" s="13"/>
      <c r="J522" s="13"/>
      <c r="K522" s="13">
        <v>5</v>
      </c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4">
        <v>5</v>
      </c>
      <c r="X522" s="11"/>
      <c r="Y522" s="11"/>
      <c r="Z522" s="11">
        <f t="shared" si="17"/>
        <v>15</v>
      </c>
    </row>
    <row r="523" spans="1:26" x14ac:dyDescent="0.25">
      <c r="A523" s="30">
        <f t="shared" si="16"/>
        <v>0</v>
      </c>
      <c r="B523" s="10" t="s">
        <v>150</v>
      </c>
      <c r="C523" s="10" t="s">
        <v>4</v>
      </c>
      <c r="D523" s="12">
        <v>148</v>
      </c>
      <c r="E523" s="11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4"/>
      <c r="X523" s="11"/>
      <c r="Y523" s="11"/>
      <c r="Z523" s="11">
        <f t="shared" si="17"/>
        <v>0</v>
      </c>
    </row>
    <row r="524" spans="1:26" x14ac:dyDescent="0.25">
      <c r="A524" s="30">
        <f t="shared" si="16"/>
        <v>0</v>
      </c>
      <c r="B524" s="10" t="s">
        <v>151</v>
      </c>
      <c r="C524" s="10" t="s">
        <v>4</v>
      </c>
      <c r="D524" s="12">
        <v>206</v>
      </c>
      <c r="E524" s="11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4"/>
      <c r="X524" s="11"/>
      <c r="Y524" s="11"/>
      <c r="Z524" s="11">
        <f t="shared" si="17"/>
        <v>0</v>
      </c>
    </row>
    <row r="525" spans="1:26" x14ac:dyDescent="0.25">
      <c r="A525" s="30">
        <f t="shared" si="16"/>
        <v>-1.3999999999999702</v>
      </c>
      <c r="B525" s="10" t="s">
        <v>152</v>
      </c>
      <c r="C525" s="10" t="s">
        <v>4</v>
      </c>
      <c r="D525" s="12">
        <v>140</v>
      </c>
      <c r="E525" s="11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4">
        <v>9.81</v>
      </c>
      <c r="X525" s="11"/>
      <c r="Y525" s="11"/>
      <c r="Z525" s="11">
        <f t="shared" si="17"/>
        <v>9.81</v>
      </c>
    </row>
    <row r="526" spans="1:26" x14ac:dyDescent="0.25">
      <c r="A526" s="30">
        <f t="shared" si="16"/>
        <v>0</v>
      </c>
      <c r="B526" s="10" t="s">
        <v>153</v>
      </c>
      <c r="C526" s="10" t="s">
        <v>73</v>
      </c>
      <c r="D526" s="12">
        <v>42</v>
      </c>
      <c r="E526" s="11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4"/>
      <c r="X526" s="11"/>
      <c r="Y526" s="11"/>
      <c r="Z526" s="11">
        <f t="shared" si="17"/>
        <v>0</v>
      </c>
    </row>
    <row r="527" spans="1:26" x14ac:dyDescent="0.25">
      <c r="A527" s="30">
        <f t="shared" si="16"/>
        <v>0</v>
      </c>
      <c r="B527" s="10" t="s">
        <v>154</v>
      </c>
      <c r="C527" s="10" t="s">
        <v>4</v>
      </c>
      <c r="D527" s="12">
        <v>188</v>
      </c>
      <c r="E527" s="11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4"/>
      <c r="X527" s="11"/>
      <c r="Y527" s="11"/>
      <c r="Z527" s="11">
        <f t="shared" si="17"/>
        <v>0</v>
      </c>
    </row>
    <row r="528" spans="1:26" x14ac:dyDescent="0.25">
      <c r="A528" s="30">
        <f t="shared" si="16"/>
        <v>-5486.6699999999973</v>
      </c>
      <c r="B528" s="10" t="s">
        <v>154</v>
      </c>
      <c r="C528" s="10" t="s">
        <v>4</v>
      </c>
      <c r="D528" s="12">
        <v>189</v>
      </c>
      <c r="E528" s="11"/>
      <c r="F528" s="13">
        <v>1.6</v>
      </c>
      <c r="G528" s="13">
        <v>6.9</v>
      </c>
      <c r="H528" s="13">
        <v>13.83</v>
      </c>
      <c r="I528" s="13"/>
      <c r="J528" s="13"/>
      <c r="K528" s="13">
        <v>2</v>
      </c>
      <c r="L528" s="13">
        <v>6.4</v>
      </c>
      <c r="M528" s="13">
        <v>1.4</v>
      </c>
      <c r="N528" s="13">
        <v>5.0999999999999996</v>
      </c>
      <c r="O528" s="13"/>
      <c r="P528" s="13">
        <v>1.4</v>
      </c>
      <c r="Q528" s="13">
        <v>6.6</v>
      </c>
      <c r="R528" s="13">
        <v>5.36</v>
      </c>
      <c r="S528" s="13"/>
      <c r="T528" s="13"/>
      <c r="U528" s="13">
        <v>2.4</v>
      </c>
      <c r="V528" s="13">
        <v>8.8000000000000007</v>
      </c>
      <c r="W528" s="14">
        <v>1.8</v>
      </c>
      <c r="X528" s="11"/>
      <c r="Y528" s="11"/>
      <c r="Z528" s="11">
        <f t="shared" si="17"/>
        <v>63.589999999999989</v>
      </c>
    </row>
    <row r="529" spans="1:26" x14ac:dyDescent="0.25">
      <c r="A529" s="30">
        <f t="shared" si="16"/>
        <v>0</v>
      </c>
      <c r="B529" s="10" t="s">
        <v>155</v>
      </c>
      <c r="C529" s="10" t="s">
        <v>4</v>
      </c>
      <c r="D529" s="12">
        <v>210</v>
      </c>
      <c r="E529" s="11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4"/>
      <c r="X529" s="11"/>
      <c r="Y529" s="11"/>
      <c r="Z529" s="11">
        <f t="shared" si="17"/>
        <v>0</v>
      </c>
    </row>
    <row r="530" spans="1:26" x14ac:dyDescent="0.25">
      <c r="A530" s="30">
        <f t="shared" si="16"/>
        <v>468</v>
      </c>
      <c r="B530" s="27" t="s">
        <v>156</v>
      </c>
      <c r="C530" s="27" t="s">
        <v>4</v>
      </c>
      <c r="D530" s="28">
        <v>195</v>
      </c>
      <c r="E530" s="11">
        <v>1.6</v>
      </c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4"/>
      <c r="X530" s="11"/>
      <c r="Y530" s="11"/>
      <c r="Z530" s="11">
        <f t="shared" si="17"/>
        <v>1.6</v>
      </c>
    </row>
    <row r="531" spans="1:26" x14ac:dyDescent="0.25">
      <c r="A531" s="30">
        <f t="shared" si="16"/>
        <v>-155.40000000000006</v>
      </c>
      <c r="B531" s="27" t="s">
        <v>156</v>
      </c>
      <c r="C531" s="27" t="s">
        <v>4</v>
      </c>
      <c r="D531" s="28">
        <v>194.25</v>
      </c>
      <c r="E531" s="11"/>
      <c r="F531" s="13"/>
      <c r="G531" s="13"/>
      <c r="H531" s="13"/>
      <c r="I531" s="13"/>
      <c r="J531" s="13">
        <v>1.6</v>
      </c>
      <c r="K531" s="13"/>
      <c r="L531" s="13"/>
      <c r="M531" s="13"/>
      <c r="N531" s="13"/>
      <c r="O531" s="13"/>
      <c r="P531" s="13"/>
      <c r="Q531" s="13"/>
      <c r="R531" s="13"/>
      <c r="S531" s="13"/>
      <c r="T531" s="13">
        <v>1.6</v>
      </c>
      <c r="U531" s="13"/>
      <c r="V531" s="13"/>
      <c r="W531" s="14"/>
      <c r="X531" s="11"/>
      <c r="Y531" s="11"/>
      <c r="Z531" s="11">
        <f t="shared" si="17"/>
        <v>3.2</v>
      </c>
    </row>
    <row r="532" spans="1:26" x14ac:dyDescent="0.25">
      <c r="A532" s="30">
        <f t="shared" si="16"/>
        <v>690.68999999999994</v>
      </c>
      <c r="B532" s="27" t="s">
        <v>156</v>
      </c>
      <c r="C532" s="27" t="s">
        <v>4</v>
      </c>
      <c r="D532" s="28">
        <v>164.45</v>
      </c>
      <c r="E532" s="11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4"/>
      <c r="X532" s="11"/>
      <c r="Y532" s="11"/>
      <c r="Z532" s="11">
        <f t="shared" si="17"/>
        <v>0</v>
      </c>
    </row>
    <row r="533" spans="1:26" x14ac:dyDescent="0.25">
      <c r="A533" s="30">
        <f t="shared" si="16"/>
        <v>822.99519999999825</v>
      </c>
      <c r="B533" s="10" t="s">
        <v>157</v>
      </c>
      <c r="C533" s="10" t="s">
        <v>46</v>
      </c>
      <c r="D533" s="12">
        <v>55.91</v>
      </c>
      <c r="E533" s="11"/>
      <c r="F533" s="13">
        <v>17.600000000000001</v>
      </c>
      <c r="G533" s="13">
        <v>18.600000000000001</v>
      </c>
      <c r="H533" s="13">
        <v>19.8</v>
      </c>
      <c r="I533" s="13">
        <v>26.6</v>
      </c>
      <c r="J533" s="13">
        <v>22.4</v>
      </c>
      <c r="K533" s="13">
        <v>25.2</v>
      </c>
      <c r="L533" s="13"/>
      <c r="M533" s="13">
        <v>5</v>
      </c>
      <c r="N533" s="13"/>
      <c r="O533" s="13">
        <v>17.8</v>
      </c>
      <c r="P533" s="13">
        <v>20.8</v>
      </c>
      <c r="Q533" s="13"/>
      <c r="R533" s="13">
        <v>21.4</v>
      </c>
      <c r="S533" s="13">
        <v>6.2</v>
      </c>
      <c r="T533" s="13">
        <v>20.6</v>
      </c>
      <c r="U533" s="13">
        <v>24.8</v>
      </c>
      <c r="V533" s="13">
        <v>18.2</v>
      </c>
      <c r="W533" s="14">
        <v>21.6</v>
      </c>
      <c r="X533" s="11"/>
      <c r="Y533" s="11"/>
      <c r="Z533" s="11">
        <f t="shared" si="17"/>
        <v>286.60000000000002</v>
      </c>
    </row>
    <row r="534" spans="1:26" x14ac:dyDescent="0.25">
      <c r="A534" s="30">
        <f t="shared" si="16"/>
        <v>0</v>
      </c>
      <c r="B534" s="10" t="s">
        <v>157</v>
      </c>
      <c r="C534" s="10" t="s">
        <v>46</v>
      </c>
      <c r="D534" s="12">
        <v>58.07</v>
      </c>
      <c r="E534" s="11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4"/>
      <c r="X534" s="11"/>
      <c r="Y534" s="11"/>
      <c r="Z534" s="11">
        <f t="shared" si="17"/>
        <v>0</v>
      </c>
    </row>
    <row r="535" spans="1:26" x14ac:dyDescent="0.25">
      <c r="A535" s="30">
        <f t="shared" si="16"/>
        <v>0</v>
      </c>
      <c r="B535" s="10" t="s">
        <v>158</v>
      </c>
      <c r="C535" s="10" t="s">
        <v>73</v>
      </c>
      <c r="D535" s="12">
        <v>62</v>
      </c>
      <c r="E535" s="11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4"/>
      <c r="X535" s="11"/>
      <c r="Y535" s="11"/>
      <c r="Z535" s="11">
        <f t="shared" si="17"/>
        <v>0</v>
      </c>
    </row>
    <row r="536" spans="1:26" x14ac:dyDescent="0.25">
      <c r="A536" s="30">
        <f t="shared" si="16"/>
        <v>0</v>
      </c>
      <c r="B536" s="10" t="s">
        <v>159</v>
      </c>
      <c r="C536" s="10" t="s">
        <v>73</v>
      </c>
      <c r="D536" s="12">
        <v>28</v>
      </c>
      <c r="E536" s="11"/>
      <c r="F536" s="13"/>
      <c r="G536" s="13">
        <v>20</v>
      </c>
      <c r="H536" s="13">
        <v>207</v>
      </c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>
        <v>204</v>
      </c>
      <c r="V536" s="13">
        <v>5</v>
      </c>
      <c r="W536" s="14">
        <v>4</v>
      </c>
      <c r="X536" s="11"/>
      <c r="Y536" s="11"/>
      <c r="Z536" s="11">
        <f t="shared" si="17"/>
        <v>440</v>
      </c>
    </row>
    <row r="537" spans="1:26" x14ac:dyDescent="0.25">
      <c r="A537" s="30">
        <f t="shared" si="16"/>
        <v>0</v>
      </c>
      <c r="B537" s="10" t="s">
        <v>160</v>
      </c>
      <c r="C537" s="10" t="s">
        <v>73</v>
      </c>
      <c r="D537" s="12">
        <v>34</v>
      </c>
      <c r="E537" s="11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4"/>
      <c r="X537" s="11"/>
      <c r="Y537" s="11"/>
      <c r="Z537" s="11">
        <f t="shared" si="17"/>
        <v>0</v>
      </c>
    </row>
    <row r="538" spans="1:26" x14ac:dyDescent="0.25">
      <c r="A538" s="30">
        <f t="shared" si="16"/>
        <v>0</v>
      </c>
      <c r="B538" s="10" t="s">
        <v>161</v>
      </c>
      <c r="C538" s="10" t="s">
        <v>73</v>
      </c>
      <c r="D538" s="12">
        <v>28</v>
      </c>
      <c r="E538" s="11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4"/>
      <c r="X538" s="11"/>
      <c r="Y538" s="11"/>
      <c r="Z538" s="11">
        <f t="shared" si="17"/>
        <v>0</v>
      </c>
    </row>
    <row r="539" spans="1:26" x14ac:dyDescent="0.25">
      <c r="A539" s="30">
        <f t="shared" si="16"/>
        <v>0</v>
      </c>
      <c r="B539" s="10" t="s">
        <v>162</v>
      </c>
      <c r="C539" s="10" t="s">
        <v>73</v>
      </c>
      <c r="D539" s="12">
        <v>34</v>
      </c>
      <c r="E539" s="11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4"/>
      <c r="X539" s="11"/>
      <c r="Y539" s="11"/>
      <c r="Z539" s="11">
        <f t="shared" si="17"/>
        <v>0</v>
      </c>
    </row>
    <row r="540" spans="1:26" x14ac:dyDescent="0.25">
      <c r="A540" s="30">
        <f t="shared" si="16"/>
        <v>0</v>
      </c>
      <c r="B540" s="10" t="s">
        <v>163</v>
      </c>
      <c r="C540" s="10" t="s">
        <v>73</v>
      </c>
      <c r="D540" s="12">
        <v>34</v>
      </c>
      <c r="E540" s="11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4"/>
      <c r="X540" s="11"/>
      <c r="Y540" s="11"/>
      <c r="Z540" s="11">
        <f t="shared" si="17"/>
        <v>0</v>
      </c>
    </row>
    <row r="541" spans="1:26" x14ac:dyDescent="0.25">
      <c r="A541" s="30">
        <f t="shared" ref="A541:A549" si="18">A268*D268</f>
        <v>0</v>
      </c>
      <c r="B541" s="10" t="s">
        <v>164</v>
      </c>
      <c r="C541" s="10" t="s">
        <v>73</v>
      </c>
      <c r="D541" s="12">
        <v>33</v>
      </c>
      <c r="E541" s="11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4"/>
      <c r="X541" s="11"/>
      <c r="Y541" s="11"/>
      <c r="Z541" s="11">
        <f t="shared" si="17"/>
        <v>0</v>
      </c>
    </row>
    <row r="542" spans="1:26" x14ac:dyDescent="0.25">
      <c r="A542" s="30">
        <f t="shared" si="18"/>
        <v>0</v>
      </c>
      <c r="B542" s="10" t="s">
        <v>165</v>
      </c>
      <c r="C542" s="10" t="s">
        <v>73</v>
      </c>
      <c r="D542" s="12">
        <v>32</v>
      </c>
      <c r="E542" s="11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4"/>
      <c r="X542" s="11"/>
      <c r="Y542" s="11"/>
      <c r="Z542" s="11">
        <f t="shared" ref="Z542:Z548" si="19">SUM(E542:Y542)</f>
        <v>0</v>
      </c>
    </row>
    <row r="543" spans="1:26" x14ac:dyDescent="0.25">
      <c r="A543" s="30">
        <f t="shared" si="18"/>
        <v>0</v>
      </c>
      <c r="B543" s="10" t="s">
        <v>166</v>
      </c>
      <c r="C543" s="10" t="s">
        <v>73</v>
      </c>
      <c r="D543" s="12">
        <v>34</v>
      </c>
      <c r="E543" s="11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4"/>
      <c r="X543" s="11"/>
      <c r="Y543" s="11"/>
      <c r="Z543" s="11">
        <f t="shared" si="19"/>
        <v>0</v>
      </c>
    </row>
    <row r="544" spans="1:26" x14ac:dyDescent="0.25">
      <c r="A544" s="30">
        <f t="shared" si="18"/>
        <v>0</v>
      </c>
      <c r="B544" s="10" t="s">
        <v>167</v>
      </c>
      <c r="C544" s="10" t="s">
        <v>73</v>
      </c>
      <c r="D544" s="12">
        <v>18</v>
      </c>
      <c r="E544" s="11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4"/>
      <c r="X544" s="11"/>
      <c r="Y544" s="11"/>
      <c r="Z544" s="11">
        <f t="shared" si="19"/>
        <v>0</v>
      </c>
    </row>
    <row r="545" spans="1:26" x14ac:dyDescent="0.25">
      <c r="A545" s="30">
        <f t="shared" si="18"/>
        <v>0</v>
      </c>
      <c r="B545" s="10" t="s">
        <v>168</v>
      </c>
      <c r="C545" s="10" t="s">
        <v>73</v>
      </c>
      <c r="D545" s="12">
        <v>13.72</v>
      </c>
      <c r="E545" s="11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4"/>
      <c r="X545" s="11"/>
      <c r="Y545" s="11"/>
      <c r="Z545" s="11">
        <f t="shared" si="19"/>
        <v>0</v>
      </c>
    </row>
    <row r="546" spans="1:26" x14ac:dyDescent="0.25">
      <c r="A546" s="30">
        <f t="shared" si="18"/>
        <v>0</v>
      </c>
      <c r="B546" s="10" t="s">
        <v>169</v>
      </c>
      <c r="C546" s="10" t="s">
        <v>73</v>
      </c>
      <c r="D546" s="12">
        <v>36</v>
      </c>
      <c r="E546" s="11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4"/>
      <c r="X546" s="11"/>
      <c r="Y546" s="11"/>
      <c r="Z546" s="11">
        <f t="shared" si="19"/>
        <v>0</v>
      </c>
    </row>
    <row r="547" spans="1:26" x14ac:dyDescent="0.25">
      <c r="A547" s="30">
        <f t="shared" si="18"/>
        <v>0</v>
      </c>
      <c r="B547" s="10" t="s">
        <v>170</v>
      </c>
      <c r="C547" s="10" t="s">
        <v>73</v>
      </c>
      <c r="D547" s="12">
        <v>20</v>
      </c>
      <c r="E547" s="11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4"/>
      <c r="X547" s="11"/>
      <c r="Y547" s="11"/>
      <c r="Z547" s="11">
        <f t="shared" si="19"/>
        <v>0</v>
      </c>
    </row>
    <row r="548" spans="1:26" x14ac:dyDescent="0.25">
      <c r="A548" s="30">
        <f t="shared" si="18"/>
        <v>9114</v>
      </c>
      <c r="B548" s="10" t="s">
        <v>153</v>
      </c>
      <c r="C548" s="10" t="s">
        <v>73</v>
      </c>
      <c r="D548" s="12">
        <v>42</v>
      </c>
      <c r="E548" s="11"/>
      <c r="F548" s="13"/>
      <c r="G548" s="13"/>
      <c r="H548" s="13"/>
      <c r="I548" s="13">
        <v>204</v>
      </c>
      <c r="J548" s="13">
        <v>19</v>
      </c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4"/>
      <c r="X548" s="11"/>
      <c r="Y548" s="11"/>
      <c r="Z548" s="11">
        <f t="shared" si="19"/>
        <v>223</v>
      </c>
    </row>
    <row r="549" spans="1:26" x14ac:dyDescent="0.25">
      <c r="A549" s="30">
        <f t="shared" si="18"/>
        <v>0</v>
      </c>
      <c r="B549" s="10" t="s">
        <v>171</v>
      </c>
      <c r="C549" s="10" t="s">
        <v>73</v>
      </c>
      <c r="D549" s="12">
        <v>28</v>
      </c>
      <c r="E549" s="11">
        <v>106</v>
      </c>
      <c r="F549" s="13">
        <v>96</v>
      </c>
      <c r="G549" s="13">
        <v>33</v>
      </c>
      <c r="H549" s="13">
        <v>5</v>
      </c>
      <c r="I549" s="13"/>
      <c r="J549" s="13"/>
      <c r="K549" s="13"/>
      <c r="L549" s="13"/>
      <c r="M549" s="13"/>
      <c r="N549" s="13"/>
      <c r="O549" s="13"/>
      <c r="P549" s="13"/>
      <c r="Q549" s="13"/>
      <c r="R549" s="13">
        <v>54</v>
      </c>
      <c r="S549" s="13">
        <v>57</v>
      </c>
      <c r="T549" s="13">
        <v>3</v>
      </c>
      <c r="U549" s="13">
        <v>6</v>
      </c>
      <c r="V549" s="13"/>
      <c r="W549" s="14"/>
      <c r="X549" s="11"/>
      <c r="Y549" s="11"/>
      <c r="Z549" s="11">
        <f>SUM(E549:Y549)</f>
        <v>360</v>
      </c>
    </row>
    <row r="550" spans="1:26" x14ac:dyDescent="0.25">
      <c r="A550" s="1"/>
      <c r="B550" s="1" t="s">
        <v>0</v>
      </c>
      <c r="C550" s="1"/>
      <c r="D550" s="1">
        <v>45</v>
      </c>
      <c r="E550" s="1"/>
      <c r="F550" s="1"/>
      <c r="G550" s="1"/>
      <c r="H550" s="1"/>
      <c r="I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5" spans="1:9" x14ac:dyDescent="0.25">
      <c r="A565" s="1"/>
      <c r="B565" s="1" t="s">
        <v>0</v>
      </c>
      <c r="C565" s="1"/>
      <c r="D565" s="1">
        <v>45</v>
      </c>
      <c r="E565" s="1"/>
      <c r="F565" s="1"/>
      <c r="G565" s="1"/>
      <c r="H565" s="1"/>
      <c r="I565" s="1"/>
    </row>
    <row r="566" spans="1:9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x14ac:dyDescent="0.25">
      <c r="A585" s="1"/>
      <c r="B585" s="1"/>
      <c r="C585" s="1"/>
      <c r="D585" s="1"/>
      <c r="E585" s="1"/>
      <c r="F585" s="1"/>
      <c r="G585" s="1"/>
      <c r="H585" s="1"/>
      <c r="I585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4"/>
  <sheetViews>
    <sheetView workbookViewId="0">
      <selection activeCell="F1" sqref="F1:F1048576"/>
    </sheetView>
  </sheetViews>
  <sheetFormatPr defaultRowHeight="15" x14ac:dyDescent="0.25"/>
  <cols>
    <col min="1" max="1" width="19.7109375" customWidth="1"/>
    <col min="2" max="2" width="0.140625" customWidth="1"/>
    <col min="3" max="3" width="9.140625" hidden="1" customWidth="1"/>
    <col min="4" max="4" width="9" customWidth="1"/>
    <col min="5" max="5" width="9.140625" hidden="1" customWidth="1"/>
    <col min="6" max="6" width="7.42578125" customWidth="1"/>
    <col min="7" max="7" width="7.140625" customWidth="1"/>
    <col min="8" max="8" width="7.5703125" customWidth="1"/>
    <col min="9" max="9" width="6.7109375" customWidth="1"/>
    <col min="10" max="10" width="7.5703125" customWidth="1"/>
    <col min="11" max="11" width="7.42578125" customWidth="1"/>
    <col min="12" max="12" width="7.85546875" customWidth="1"/>
    <col min="13" max="13" width="7.7109375" customWidth="1"/>
    <col min="14" max="14" width="7.5703125" customWidth="1"/>
    <col min="15" max="15" width="6.42578125" customWidth="1"/>
    <col min="16" max="16" width="8" customWidth="1"/>
    <col min="17" max="17" width="8.140625" customWidth="1"/>
    <col min="18" max="18" width="9.140625" customWidth="1"/>
    <col min="19" max="19" width="9.140625" hidden="1" customWidth="1"/>
    <col min="20" max="20" width="0.140625" customWidth="1"/>
  </cols>
  <sheetData>
    <row r="1" spans="1:20" ht="15.75" thickBot="1" x14ac:dyDescent="0.3"/>
    <row r="2" spans="1:20" ht="15" customHeight="1" x14ac:dyDescent="0.25">
      <c r="A2" s="1037"/>
      <c r="B2" s="1038"/>
      <c r="C2" s="1038"/>
      <c r="D2" s="1038"/>
      <c r="E2" s="1038"/>
      <c r="F2" s="1038"/>
      <c r="G2" s="1038"/>
      <c r="H2" s="1038"/>
      <c r="I2" s="1039"/>
      <c r="J2" s="1018"/>
      <c r="K2" s="1018"/>
      <c r="L2" s="1018"/>
      <c r="M2" s="1018"/>
      <c r="N2" s="1018"/>
      <c r="O2" s="1018"/>
      <c r="P2" s="1018"/>
      <c r="Q2" s="1021"/>
      <c r="R2" s="1022"/>
      <c r="S2" s="1022"/>
      <c r="T2" s="1023"/>
    </row>
    <row r="3" spans="1:20" ht="18.75" customHeight="1" x14ac:dyDescent="0.25">
      <c r="A3" s="902" t="s">
        <v>245</v>
      </c>
      <c r="B3" s="1030"/>
      <c r="C3" s="1030"/>
      <c r="D3" s="1030"/>
      <c r="E3" s="1030"/>
      <c r="F3" s="1030"/>
      <c r="G3" s="1030"/>
      <c r="H3" s="1030"/>
      <c r="I3" s="1031"/>
      <c r="J3" s="1019"/>
      <c r="K3" s="1019"/>
      <c r="L3" s="1019"/>
      <c r="M3" s="1019"/>
      <c r="N3" s="1019"/>
      <c r="O3" s="1019"/>
      <c r="P3" s="1019"/>
      <c r="Q3" s="1024"/>
      <c r="R3" s="1025"/>
      <c r="S3" s="1025"/>
      <c r="T3" s="1026"/>
    </row>
    <row r="4" spans="1:20" ht="15.75" thickBot="1" x14ac:dyDescent="0.3">
      <c r="A4" s="1032" t="s">
        <v>246</v>
      </c>
      <c r="B4" s="1028"/>
      <c r="C4" s="1028"/>
      <c r="D4" s="1028"/>
      <c r="E4" s="1028"/>
      <c r="F4" s="1028"/>
      <c r="G4" s="1028"/>
      <c r="H4" s="1028"/>
      <c r="I4" s="1033"/>
      <c r="J4" s="1020"/>
      <c r="K4" s="1020"/>
      <c r="L4" s="1020"/>
      <c r="M4" s="1020"/>
      <c r="N4" s="1020"/>
      <c r="O4" s="1020"/>
      <c r="P4" s="1020"/>
      <c r="Q4" s="1027"/>
      <c r="R4" s="1028"/>
      <c r="S4" s="1028"/>
      <c r="T4" s="1029"/>
    </row>
    <row r="5" spans="1:20" s="36" customFormat="1" ht="25.5" customHeight="1" x14ac:dyDescent="0.2">
      <c r="A5" s="892" t="s">
        <v>247</v>
      </c>
      <c r="B5" s="1034"/>
      <c r="C5" s="1035">
        <v>100</v>
      </c>
      <c r="D5" s="1036"/>
      <c r="E5" s="692">
        <v>0.45</v>
      </c>
      <c r="F5" s="1012"/>
      <c r="G5" s="700">
        <v>2.0499999999999998</v>
      </c>
      <c r="H5" s="700">
        <v>1.95</v>
      </c>
      <c r="I5" s="925">
        <v>42.5</v>
      </c>
      <c r="J5" s="748">
        <v>7</v>
      </c>
      <c r="K5" s="748">
        <v>10</v>
      </c>
      <c r="L5" s="748">
        <v>0</v>
      </c>
      <c r="M5" s="748">
        <v>0.45</v>
      </c>
      <c r="N5" s="748">
        <v>0.03</v>
      </c>
      <c r="O5" s="748">
        <v>0.02</v>
      </c>
      <c r="P5" s="748">
        <v>12.5</v>
      </c>
      <c r="Q5" s="987">
        <v>0.5</v>
      </c>
      <c r="R5" s="692"/>
      <c r="S5" s="745"/>
      <c r="T5" s="1012"/>
    </row>
    <row r="6" spans="1:20" s="36" customFormat="1" ht="13.5" customHeight="1" thickBot="1" x14ac:dyDescent="0.25">
      <c r="A6" s="696" t="s">
        <v>334</v>
      </c>
      <c r="B6" s="1014"/>
      <c r="C6" s="1041" t="s">
        <v>356</v>
      </c>
      <c r="D6" s="1042"/>
      <c r="E6" s="696"/>
      <c r="F6" s="1014"/>
      <c r="G6" s="701"/>
      <c r="H6" s="701"/>
      <c r="I6" s="930"/>
      <c r="J6" s="750"/>
      <c r="K6" s="750"/>
      <c r="L6" s="750"/>
      <c r="M6" s="750"/>
      <c r="N6" s="750"/>
      <c r="O6" s="750"/>
      <c r="P6" s="750"/>
      <c r="Q6" s="1040"/>
      <c r="R6" s="696"/>
      <c r="S6" s="754"/>
      <c r="T6" s="1014"/>
    </row>
    <row r="7" spans="1:20" s="36" customFormat="1" ht="25.5" customHeight="1" x14ac:dyDescent="0.2">
      <c r="A7" s="892" t="s">
        <v>411</v>
      </c>
      <c r="B7" s="1034"/>
      <c r="C7" s="1035">
        <v>100</v>
      </c>
      <c r="D7" s="1046"/>
      <c r="E7" s="1036"/>
      <c r="F7" s="700">
        <v>18.48</v>
      </c>
      <c r="G7" s="700">
        <v>8.36</v>
      </c>
      <c r="H7" s="700">
        <v>4</v>
      </c>
      <c r="I7" s="925">
        <v>169.4</v>
      </c>
      <c r="J7" s="748">
        <v>0.1</v>
      </c>
      <c r="K7" s="748">
        <v>2.87</v>
      </c>
      <c r="L7" s="748">
        <v>0.23</v>
      </c>
      <c r="M7" s="748">
        <v>1.8</v>
      </c>
      <c r="N7" s="748">
        <v>16.79</v>
      </c>
      <c r="O7" s="748">
        <v>3.41</v>
      </c>
      <c r="P7" s="748">
        <v>25.34</v>
      </c>
      <c r="Q7" s="987">
        <v>2.88</v>
      </c>
      <c r="R7" s="692"/>
      <c r="S7" s="745"/>
      <c r="T7" s="1012"/>
    </row>
    <row r="8" spans="1:20" s="36" customFormat="1" ht="12.75" x14ac:dyDescent="0.2">
      <c r="A8" s="694" t="s">
        <v>322</v>
      </c>
      <c r="B8" s="1013"/>
      <c r="C8" s="1015" t="s">
        <v>414</v>
      </c>
      <c r="D8" s="1016"/>
      <c r="E8" s="1017"/>
      <c r="F8" s="923"/>
      <c r="G8" s="923"/>
      <c r="H8" s="923"/>
      <c r="I8" s="926"/>
      <c r="J8" s="749"/>
      <c r="K8" s="749"/>
      <c r="L8" s="749"/>
      <c r="M8" s="749"/>
      <c r="N8" s="749"/>
      <c r="O8" s="749"/>
      <c r="P8" s="749"/>
      <c r="Q8" s="988"/>
      <c r="R8" s="694"/>
      <c r="S8" s="746"/>
      <c r="T8" s="1013"/>
    </row>
    <row r="9" spans="1:20" s="36" customFormat="1" ht="12.75" x14ac:dyDescent="0.2">
      <c r="A9" s="694" t="s">
        <v>410</v>
      </c>
      <c r="B9" s="1013"/>
      <c r="C9" s="1015">
        <v>22.5</v>
      </c>
      <c r="D9" s="1016"/>
      <c r="E9" s="1017"/>
      <c r="F9" s="923"/>
      <c r="G9" s="923"/>
      <c r="H9" s="923"/>
      <c r="I9" s="926"/>
      <c r="J9" s="749"/>
      <c r="K9" s="749"/>
      <c r="L9" s="749"/>
      <c r="M9" s="749"/>
      <c r="N9" s="749"/>
      <c r="O9" s="749"/>
      <c r="P9" s="749"/>
      <c r="Q9" s="988"/>
      <c r="R9" s="694"/>
      <c r="S9" s="746"/>
      <c r="T9" s="1013"/>
    </row>
    <row r="10" spans="1:20" s="36" customFormat="1" ht="12.75" x14ac:dyDescent="0.2">
      <c r="A10" s="694" t="s">
        <v>318</v>
      </c>
      <c r="B10" s="1013"/>
      <c r="C10" s="1015">
        <v>3.9</v>
      </c>
      <c r="D10" s="1016"/>
      <c r="E10" s="1017"/>
      <c r="F10" s="923"/>
      <c r="G10" s="923"/>
      <c r="H10" s="923"/>
      <c r="I10" s="926"/>
      <c r="J10" s="749"/>
      <c r="K10" s="749"/>
      <c r="L10" s="749"/>
      <c r="M10" s="749"/>
      <c r="N10" s="749"/>
      <c r="O10" s="749"/>
      <c r="P10" s="749"/>
      <c r="Q10" s="988"/>
      <c r="R10" s="694"/>
      <c r="S10" s="746"/>
      <c r="T10" s="1013"/>
    </row>
    <row r="11" spans="1:20" s="36" customFormat="1" ht="12.75" x14ac:dyDescent="0.2">
      <c r="A11" s="694" t="s">
        <v>412</v>
      </c>
      <c r="B11" s="1013"/>
      <c r="C11" s="1015">
        <v>3.9</v>
      </c>
      <c r="D11" s="1016"/>
      <c r="E11" s="1017"/>
      <c r="F11" s="923"/>
      <c r="G11" s="923"/>
      <c r="H11" s="923"/>
      <c r="I11" s="926"/>
      <c r="J11" s="749"/>
      <c r="K11" s="749"/>
      <c r="L11" s="749"/>
      <c r="M11" s="749"/>
      <c r="N11" s="749"/>
      <c r="O11" s="749"/>
      <c r="P11" s="749"/>
      <c r="Q11" s="988"/>
      <c r="R11" s="694"/>
      <c r="S11" s="746"/>
      <c r="T11" s="1013"/>
    </row>
    <row r="12" spans="1:20" s="36" customFormat="1" ht="12.75" x14ac:dyDescent="0.2">
      <c r="A12" s="694" t="s">
        <v>413</v>
      </c>
      <c r="B12" s="1013"/>
      <c r="C12" s="1015">
        <v>14.5</v>
      </c>
      <c r="D12" s="1016"/>
      <c r="E12" s="1017"/>
      <c r="F12" s="923"/>
      <c r="G12" s="923"/>
      <c r="H12" s="923"/>
      <c r="I12" s="926"/>
      <c r="J12" s="749"/>
      <c r="K12" s="749"/>
      <c r="L12" s="749"/>
      <c r="M12" s="749"/>
      <c r="N12" s="749"/>
      <c r="O12" s="749"/>
      <c r="P12" s="749"/>
      <c r="Q12" s="988"/>
      <c r="R12" s="694"/>
      <c r="S12" s="746"/>
      <c r="T12" s="1013"/>
    </row>
    <row r="13" spans="1:20" s="36" customFormat="1" ht="12.75" x14ac:dyDescent="0.2">
      <c r="A13" s="694" t="s">
        <v>318</v>
      </c>
      <c r="B13" s="1013"/>
      <c r="C13" s="1015">
        <v>1.8</v>
      </c>
      <c r="D13" s="1016"/>
      <c r="E13" s="1017"/>
      <c r="F13" s="923"/>
      <c r="G13" s="923"/>
      <c r="H13" s="923"/>
      <c r="I13" s="926"/>
      <c r="J13" s="749"/>
      <c r="K13" s="749"/>
      <c r="L13" s="749"/>
      <c r="M13" s="749"/>
      <c r="N13" s="749"/>
      <c r="O13" s="749"/>
      <c r="P13" s="749"/>
      <c r="Q13" s="988"/>
      <c r="R13" s="694"/>
      <c r="S13" s="746"/>
      <c r="T13" s="1013"/>
    </row>
    <row r="14" spans="1:20" s="36" customFormat="1" ht="13.5" thickBot="1" x14ac:dyDescent="0.25">
      <c r="A14" s="696" t="s">
        <v>218</v>
      </c>
      <c r="B14" s="1014"/>
      <c r="C14" s="1041">
        <v>2</v>
      </c>
      <c r="D14" s="1047"/>
      <c r="E14" s="1042"/>
      <c r="F14" s="701"/>
      <c r="G14" s="701"/>
      <c r="H14" s="701"/>
      <c r="I14" s="930"/>
      <c r="J14" s="750"/>
      <c r="K14" s="750"/>
      <c r="L14" s="750"/>
      <c r="M14" s="750"/>
      <c r="N14" s="750"/>
      <c r="O14" s="750"/>
      <c r="P14" s="750"/>
      <c r="Q14" s="1040"/>
      <c r="R14" s="696"/>
      <c r="S14" s="754"/>
      <c r="T14" s="1014"/>
    </row>
    <row r="15" spans="1:20" s="36" customFormat="1" ht="24" customHeight="1" x14ac:dyDescent="0.2">
      <c r="A15" s="892" t="s">
        <v>323</v>
      </c>
      <c r="B15" s="1034"/>
      <c r="C15" s="1035">
        <v>150</v>
      </c>
      <c r="D15" s="1036"/>
      <c r="E15" s="692">
        <v>5.25</v>
      </c>
      <c r="F15" s="1012"/>
      <c r="G15" s="700">
        <v>6.15</v>
      </c>
      <c r="H15" s="700">
        <v>35.25</v>
      </c>
      <c r="I15" s="925">
        <v>220.5</v>
      </c>
      <c r="J15" s="704">
        <v>2.33</v>
      </c>
      <c r="K15" s="704">
        <v>20.55</v>
      </c>
      <c r="L15" s="704">
        <v>110.06</v>
      </c>
      <c r="M15" s="704">
        <v>2.33</v>
      </c>
      <c r="N15" s="704">
        <v>0.24</v>
      </c>
      <c r="O15" s="704">
        <v>0.05</v>
      </c>
      <c r="P15" s="704">
        <v>0</v>
      </c>
      <c r="Q15" s="1043">
        <v>0</v>
      </c>
      <c r="R15" s="692"/>
      <c r="S15" s="745"/>
      <c r="T15" s="1012"/>
    </row>
    <row r="16" spans="1:20" s="36" customFormat="1" ht="12.75" x14ac:dyDescent="0.2">
      <c r="A16" s="694" t="s">
        <v>297</v>
      </c>
      <c r="B16" s="1013"/>
      <c r="C16" s="694">
        <v>61</v>
      </c>
      <c r="D16" s="1013"/>
      <c r="E16" s="694"/>
      <c r="F16" s="1013"/>
      <c r="G16" s="923"/>
      <c r="H16" s="923"/>
      <c r="I16" s="926"/>
      <c r="J16" s="710"/>
      <c r="K16" s="710"/>
      <c r="L16" s="710"/>
      <c r="M16" s="710"/>
      <c r="N16" s="710"/>
      <c r="O16" s="710"/>
      <c r="P16" s="710"/>
      <c r="Q16" s="1044"/>
      <c r="R16" s="694"/>
      <c r="S16" s="724"/>
      <c r="T16" s="1013"/>
    </row>
    <row r="17" spans="1:26" s="36" customFormat="1" ht="12.75" x14ac:dyDescent="0.2">
      <c r="A17" s="694" t="s">
        <v>410</v>
      </c>
      <c r="B17" s="1013"/>
      <c r="C17" s="694">
        <v>5</v>
      </c>
      <c r="D17" s="1013"/>
      <c r="E17" s="694"/>
      <c r="F17" s="1013"/>
      <c r="G17" s="923"/>
      <c r="H17" s="923"/>
      <c r="I17" s="926"/>
      <c r="J17" s="710"/>
      <c r="K17" s="710"/>
      <c r="L17" s="710"/>
      <c r="M17" s="710"/>
      <c r="N17" s="710"/>
      <c r="O17" s="710"/>
      <c r="P17" s="710"/>
      <c r="Q17" s="1044"/>
      <c r="R17" s="694"/>
      <c r="S17" s="724"/>
      <c r="T17" s="1013"/>
    </row>
    <row r="18" spans="1:26" s="36" customFormat="1" ht="12.75" x14ac:dyDescent="0.2">
      <c r="A18" s="694" t="s">
        <v>318</v>
      </c>
      <c r="B18" s="1013"/>
      <c r="C18" s="694">
        <v>1.7</v>
      </c>
      <c r="D18" s="1013"/>
      <c r="E18" s="694"/>
      <c r="F18" s="1013"/>
      <c r="G18" s="923"/>
      <c r="H18" s="923"/>
      <c r="I18" s="926"/>
      <c r="J18" s="710"/>
      <c r="K18" s="710"/>
      <c r="L18" s="710"/>
      <c r="M18" s="710"/>
      <c r="N18" s="710"/>
      <c r="O18" s="710"/>
      <c r="P18" s="710"/>
      <c r="Q18" s="1044"/>
      <c r="R18" s="694"/>
      <c r="S18" s="724"/>
      <c r="T18" s="1013"/>
    </row>
    <row r="19" spans="1:26" s="36" customFormat="1" ht="13.5" thickBot="1" x14ac:dyDescent="0.25">
      <c r="A19" s="696" t="s">
        <v>218</v>
      </c>
      <c r="B19" s="1014"/>
      <c r="C19" s="696">
        <v>1.7</v>
      </c>
      <c r="D19" s="1014"/>
      <c r="E19" s="696"/>
      <c r="F19" s="1014"/>
      <c r="G19" s="701"/>
      <c r="H19" s="701"/>
      <c r="I19" s="930"/>
      <c r="J19" s="705"/>
      <c r="K19" s="705"/>
      <c r="L19" s="705"/>
      <c r="M19" s="705"/>
      <c r="N19" s="705"/>
      <c r="O19" s="705"/>
      <c r="P19" s="705"/>
      <c r="Q19" s="1045"/>
      <c r="R19" s="696"/>
      <c r="S19" s="754"/>
      <c r="T19" s="1014"/>
    </row>
    <row r="20" spans="1:26" s="36" customFormat="1" ht="25.5" customHeight="1" x14ac:dyDescent="0.2">
      <c r="A20" s="892" t="s">
        <v>248</v>
      </c>
      <c r="B20" s="1034"/>
      <c r="C20" s="792" t="s">
        <v>250</v>
      </c>
      <c r="D20" s="1053"/>
      <c r="E20" s="692">
        <v>1.4</v>
      </c>
      <c r="F20" s="1012"/>
      <c r="G20" s="700">
        <v>1.6</v>
      </c>
      <c r="H20" s="700">
        <v>16.399999999999999</v>
      </c>
      <c r="I20" s="925">
        <v>86</v>
      </c>
      <c r="J20" s="748">
        <v>66</v>
      </c>
      <c r="K20" s="748">
        <v>0.8</v>
      </c>
      <c r="L20" s="748">
        <v>50</v>
      </c>
      <c r="M20" s="748">
        <v>12</v>
      </c>
      <c r="N20" s="748">
        <v>0.02</v>
      </c>
      <c r="O20" s="748">
        <v>0.08</v>
      </c>
      <c r="P20" s="748">
        <v>0.6</v>
      </c>
      <c r="Q20" s="987">
        <v>0</v>
      </c>
      <c r="R20" s="692"/>
      <c r="S20" s="745"/>
      <c r="T20" s="1012"/>
      <c r="Y20" s="41"/>
    </row>
    <row r="21" spans="1:26" s="36" customFormat="1" ht="12.75" x14ac:dyDescent="0.2">
      <c r="A21" s="694" t="s">
        <v>249</v>
      </c>
      <c r="B21" s="1013"/>
      <c r="C21" s="694">
        <v>1</v>
      </c>
      <c r="D21" s="1013"/>
      <c r="E21" s="694"/>
      <c r="F21" s="1013"/>
      <c r="G21" s="923"/>
      <c r="H21" s="923"/>
      <c r="I21" s="926"/>
      <c r="J21" s="749"/>
      <c r="K21" s="749"/>
      <c r="L21" s="749"/>
      <c r="M21" s="749"/>
      <c r="N21" s="749"/>
      <c r="O21" s="749"/>
      <c r="P21" s="749"/>
      <c r="Q21" s="988"/>
      <c r="R21" s="694"/>
      <c r="S21" s="746"/>
      <c r="T21" s="1013"/>
    </row>
    <row r="22" spans="1:26" s="36" customFormat="1" ht="11.25" customHeight="1" x14ac:dyDescent="0.2">
      <c r="A22" s="694" t="s">
        <v>203</v>
      </c>
      <c r="B22" s="1013"/>
      <c r="C22" s="694">
        <v>15</v>
      </c>
      <c r="D22" s="1013"/>
      <c r="E22" s="694"/>
      <c r="F22" s="1013"/>
      <c r="G22" s="923"/>
      <c r="H22" s="923"/>
      <c r="I22" s="926"/>
      <c r="J22" s="749"/>
      <c r="K22" s="749"/>
      <c r="L22" s="749"/>
      <c r="M22" s="749"/>
      <c r="N22" s="749"/>
      <c r="O22" s="749"/>
      <c r="P22" s="749"/>
      <c r="Q22" s="988"/>
      <c r="R22" s="694"/>
      <c r="S22" s="746"/>
      <c r="T22" s="1013"/>
    </row>
    <row r="23" spans="1:26" s="36" customFormat="1" ht="13.5" customHeight="1" thickBot="1" x14ac:dyDescent="0.25">
      <c r="A23" s="696" t="s">
        <v>440</v>
      </c>
      <c r="B23" s="1014"/>
      <c r="C23" s="696">
        <v>50</v>
      </c>
      <c r="D23" s="1014"/>
      <c r="E23" s="696"/>
      <c r="F23" s="1014"/>
      <c r="G23" s="701"/>
      <c r="H23" s="701"/>
      <c r="I23" s="930"/>
      <c r="J23" s="750"/>
      <c r="K23" s="750"/>
      <c r="L23" s="750"/>
      <c r="M23" s="750"/>
      <c r="N23" s="750"/>
      <c r="O23" s="750"/>
      <c r="P23" s="750"/>
      <c r="Q23" s="1040"/>
      <c r="R23" s="696"/>
      <c r="S23" s="754"/>
      <c r="T23" s="1014"/>
      <c r="V23" s="41"/>
    </row>
    <row r="24" spans="1:26" s="36" customFormat="1" ht="13.5" thickBot="1" x14ac:dyDescent="0.25">
      <c r="A24" s="832" t="s">
        <v>451</v>
      </c>
      <c r="B24" s="1048"/>
      <c r="C24" s="1049">
        <v>38</v>
      </c>
      <c r="D24" s="1050"/>
      <c r="E24" s="1051">
        <v>5.28</v>
      </c>
      <c r="F24" s="1052"/>
      <c r="G24" s="265">
        <v>0.96</v>
      </c>
      <c r="H24" s="265">
        <v>31.68</v>
      </c>
      <c r="I24" s="245">
        <v>158.04</v>
      </c>
      <c r="J24" s="245">
        <v>28</v>
      </c>
      <c r="K24" s="245">
        <v>3.12</v>
      </c>
      <c r="L24" s="245">
        <v>126.4</v>
      </c>
      <c r="M24" s="245">
        <v>37.6</v>
      </c>
      <c r="N24" s="245">
        <v>0.14000000000000001</v>
      </c>
      <c r="O24" s="245">
        <v>0.06</v>
      </c>
      <c r="P24" s="245">
        <v>0</v>
      </c>
      <c r="Q24" s="265">
        <v>0</v>
      </c>
      <c r="R24" s="1051"/>
      <c r="S24" s="775"/>
      <c r="T24" s="1052"/>
    </row>
    <row r="25" spans="1:26" s="36" customFormat="1" ht="13.5" thickBot="1" x14ac:dyDescent="0.25">
      <c r="A25" s="792" t="s">
        <v>213</v>
      </c>
      <c r="B25" s="1053"/>
      <c r="C25" s="1049">
        <v>115</v>
      </c>
      <c r="D25" s="1050"/>
      <c r="E25" s="1051">
        <v>5.13</v>
      </c>
      <c r="F25" s="1052"/>
      <c r="G25" s="265">
        <v>1.88</v>
      </c>
      <c r="H25" s="265">
        <v>7.38</v>
      </c>
      <c r="I25" s="245">
        <v>71.25</v>
      </c>
      <c r="J25" s="245">
        <v>155</v>
      </c>
      <c r="K25" s="245">
        <v>0.12</v>
      </c>
      <c r="L25" s="245">
        <v>118.75</v>
      </c>
      <c r="M25" s="245">
        <v>18.75</v>
      </c>
      <c r="N25" s="245">
        <v>0.04</v>
      </c>
      <c r="O25" s="245">
        <v>0</v>
      </c>
      <c r="P25" s="245">
        <v>0.7</v>
      </c>
      <c r="Q25" s="265">
        <v>11</v>
      </c>
      <c r="R25" s="1051"/>
      <c r="S25" s="775"/>
      <c r="T25" s="1052"/>
      <c r="Z25" s="41"/>
    </row>
    <row r="26" spans="1:26" s="75" customFormat="1" ht="13.5" thickBot="1" x14ac:dyDescent="0.25">
      <c r="A26" s="1054" t="s">
        <v>196</v>
      </c>
      <c r="B26" s="1055"/>
      <c r="C26" s="1056"/>
      <c r="D26" s="1057"/>
      <c r="E26" s="1058">
        <v>24.17</v>
      </c>
      <c r="F26" s="1059"/>
      <c r="G26" s="262">
        <v>22.18</v>
      </c>
      <c r="H26" s="262">
        <v>93.62</v>
      </c>
      <c r="I26" s="251">
        <v>737.89</v>
      </c>
      <c r="J26" s="251">
        <v>262.79000000000002</v>
      </c>
      <c r="K26" s="251">
        <v>43.9</v>
      </c>
      <c r="L26" s="251">
        <v>487.64</v>
      </c>
      <c r="M26" s="251">
        <v>72.17</v>
      </c>
      <c r="N26" s="251">
        <v>0.47</v>
      </c>
      <c r="O26" s="251">
        <v>0.21</v>
      </c>
      <c r="P26" s="251">
        <v>13.8</v>
      </c>
      <c r="Q26" s="262">
        <v>11.55</v>
      </c>
      <c r="R26" s="1060"/>
      <c r="S26" s="771"/>
      <c r="T26" s="1061"/>
      <c r="X26" s="128"/>
      <c r="Y26" s="128"/>
    </row>
    <row r="27" spans="1:26" s="36" customFormat="1" ht="13.5" customHeight="1" thickBot="1" x14ac:dyDescent="0.25">
      <c r="A27" s="1062" t="s">
        <v>252</v>
      </c>
      <c r="B27" s="730"/>
      <c r="C27" s="1063"/>
      <c r="D27" s="1064"/>
      <c r="E27" s="1065"/>
      <c r="F27" s="730"/>
      <c r="G27" s="232"/>
      <c r="H27" s="232"/>
      <c r="I27" s="255"/>
      <c r="J27" s="255"/>
      <c r="K27" s="255"/>
      <c r="L27" s="255"/>
      <c r="M27" s="255"/>
      <c r="N27" s="255"/>
      <c r="O27" s="255"/>
      <c r="P27" s="255"/>
      <c r="Q27" s="232"/>
      <c r="R27" s="792"/>
      <c r="S27" s="833"/>
      <c r="T27" s="1053"/>
    </row>
    <row r="28" spans="1:26" s="36" customFormat="1" ht="25.5" customHeight="1" x14ac:dyDescent="0.2">
      <c r="A28" s="876" t="s">
        <v>253</v>
      </c>
      <c r="B28" s="877"/>
      <c r="C28" s="1075">
        <v>100</v>
      </c>
      <c r="D28" s="1075"/>
      <c r="E28" s="1075"/>
      <c r="F28" s="1066">
        <v>2.2000000000000002</v>
      </c>
      <c r="G28" s="1076">
        <v>7.6</v>
      </c>
      <c r="H28" s="1077">
        <v>11.4</v>
      </c>
      <c r="I28" s="1066">
        <v>128</v>
      </c>
      <c r="J28" s="1066">
        <v>42.1</v>
      </c>
      <c r="K28" s="1066">
        <v>34.299999999999997</v>
      </c>
      <c r="L28" s="1066">
        <v>0</v>
      </c>
      <c r="M28" s="1066">
        <v>1.9</v>
      </c>
      <c r="N28" s="1066">
        <v>0.06</v>
      </c>
      <c r="O28" s="1066">
        <v>0.08</v>
      </c>
      <c r="P28" s="1066">
        <v>14.9</v>
      </c>
      <c r="Q28" s="720">
        <v>8.0000000000000002E-3</v>
      </c>
      <c r="R28" s="1067"/>
      <c r="S28" s="721"/>
      <c r="T28" s="722"/>
      <c r="V28" s="41"/>
      <c r="W28" s="41"/>
    </row>
    <row r="29" spans="1:26" s="36" customFormat="1" ht="12.75" x14ac:dyDescent="0.2">
      <c r="A29" s="723" t="s">
        <v>254</v>
      </c>
      <c r="B29" s="725"/>
      <c r="C29" s="1068" t="s">
        <v>346</v>
      </c>
      <c r="D29" s="1069"/>
      <c r="E29" s="1070"/>
      <c r="F29" s="749"/>
      <c r="G29" s="1013"/>
      <c r="H29" s="926"/>
      <c r="I29" s="749"/>
      <c r="J29" s="749"/>
      <c r="K29" s="749"/>
      <c r="L29" s="749"/>
      <c r="M29" s="749"/>
      <c r="N29" s="749"/>
      <c r="O29" s="749"/>
      <c r="P29" s="749"/>
      <c r="Q29" s="723"/>
      <c r="R29" s="907"/>
      <c r="S29" s="724"/>
      <c r="T29" s="725"/>
      <c r="U29" s="41"/>
      <c r="V29" s="41"/>
      <c r="W29" s="41"/>
      <c r="X29" s="41"/>
    </row>
    <row r="30" spans="1:26" s="36" customFormat="1" ht="12.75" x14ac:dyDescent="0.2">
      <c r="A30" s="723" t="s">
        <v>199</v>
      </c>
      <c r="B30" s="725"/>
      <c r="C30" s="1068" t="s">
        <v>347</v>
      </c>
      <c r="D30" s="1069"/>
      <c r="E30" s="1070"/>
      <c r="F30" s="749"/>
      <c r="G30" s="1013"/>
      <c r="H30" s="926"/>
      <c r="I30" s="749"/>
      <c r="J30" s="749"/>
      <c r="K30" s="749"/>
      <c r="L30" s="749"/>
      <c r="M30" s="749"/>
      <c r="N30" s="749"/>
      <c r="O30" s="749"/>
      <c r="P30" s="749"/>
      <c r="Q30" s="723"/>
      <c r="R30" s="907"/>
      <c r="S30" s="724"/>
      <c r="T30" s="725"/>
      <c r="U30" s="41"/>
      <c r="V30" s="41"/>
      <c r="W30" s="41"/>
    </row>
    <row r="31" spans="1:26" s="36" customFormat="1" ht="12.75" x14ac:dyDescent="0.2">
      <c r="A31" s="723" t="s">
        <v>200</v>
      </c>
      <c r="B31" s="725"/>
      <c r="C31" s="1068">
        <v>28</v>
      </c>
      <c r="D31" s="1069"/>
      <c r="E31" s="1070"/>
      <c r="F31" s="749"/>
      <c r="G31" s="1013"/>
      <c r="H31" s="926"/>
      <c r="I31" s="749"/>
      <c r="J31" s="749"/>
      <c r="K31" s="749"/>
      <c r="L31" s="749"/>
      <c r="M31" s="749"/>
      <c r="N31" s="749"/>
      <c r="O31" s="749"/>
      <c r="P31" s="749"/>
      <c r="Q31" s="723"/>
      <c r="R31" s="907"/>
      <c r="S31" s="724"/>
      <c r="T31" s="725"/>
      <c r="U31" s="41"/>
      <c r="V31" s="41"/>
      <c r="Y31" s="41"/>
    </row>
    <row r="32" spans="1:26" s="36" customFormat="1" ht="12.75" x14ac:dyDescent="0.2">
      <c r="A32" s="723" t="s">
        <v>201</v>
      </c>
      <c r="B32" s="725"/>
      <c r="C32" s="1069">
        <v>8</v>
      </c>
      <c r="D32" s="1069"/>
      <c r="E32" s="1069"/>
      <c r="F32" s="749"/>
      <c r="G32" s="1013"/>
      <c r="H32" s="926"/>
      <c r="I32" s="749"/>
      <c r="J32" s="749"/>
      <c r="K32" s="749"/>
      <c r="L32" s="749"/>
      <c r="M32" s="749"/>
      <c r="N32" s="749"/>
      <c r="O32" s="749"/>
      <c r="P32" s="749"/>
      <c r="Q32" s="723"/>
      <c r="R32" s="907"/>
      <c r="S32" s="724"/>
      <c r="T32" s="725"/>
      <c r="W32" s="41"/>
      <c r="Y32" s="41"/>
    </row>
    <row r="33" spans="1:25" s="36" customFormat="1" ht="12.75" x14ac:dyDescent="0.2">
      <c r="A33" s="723" t="s">
        <v>202</v>
      </c>
      <c r="B33" s="725"/>
      <c r="C33" s="1069">
        <v>0.45</v>
      </c>
      <c r="D33" s="1069"/>
      <c r="E33" s="1069"/>
      <c r="F33" s="749"/>
      <c r="G33" s="1013"/>
      <c r="H33" s="926"/>
      <c r="I33" s="749"/>
      <c r="J33" s="749"/>
      <c r="K33" s="749"/>
      <c r="L33" s="749"/>
      <c r="M33" s="749"/>
      <c r="N33" s="749"/>
      <c r="O33" s="749"/>
      <c r="P33" s="749"/>
      <c r="Q33" s="723"/>
      <c r="R33" s="907"/>
      <c r="S33" s="724"/>
      <c r="T33" s="725"/>
      <c r="W33" s="41"/>
    </row>
    <row r="34" spans="1:25" s="36" customFormat="1" ht="13.5" thickBot="1" x14ac:dyDescent="0.25">
      <c r="A34" s="723" t="s">
        <v>203</v>
      </c>
      <c r="B34" s="725"/>
      <c r="C34" s="1069">
        <v>1.2</v>
      </c>
      <c r="D34" s="1069"/>
      <c r="E34" s="1069"/>
      <c r="F34" s="749"/>
      <c r="G34" s="1013"/>
      <c r="H34" s="926"/>
      <c r="I34" s="749"/>
      <c r="J34" s="749"/>
      <c r="K34" s="749"/>
      <c r="L34" s="749"/>
      <c r="M34" s="749"/>
      <c r="N34" s="749"/>
      <c r="O34" s="749"/>
      <c r="P34" s="749"/>
      <c r="Q34" s="723"/>
      <c r="R34" s="907"/>
      <c r="S34" s="754"/>
      <c r="T34" s="735"/>
    </row>
    <row r="35" spans="1:25" s="36" customFormat="1" ht="13.5" thickBot="1" x14ac:dyDescent="0.25">
      <c r="A35" s="726" t="s">
        <v>218</v>
      </c>
      <c r="B35" s="728"/>
      <c r="C35" s="1071">
        <v>1</v>
      </c>
      <c r="D35" s="1072"/>
      <c r="E35" s="1073"/>
      <c r="F35" s="274"/>
      <c r="G35" s="125"/>
      <c r="H35" s="260"/>
      <c r="I35" s="274"/>
      <c r="J35" s="260"/>
      <c r="K35" s="260"/>
      <c r="L35" s="260"/>
      <c r="M35" s="260"/>
      <c r="N35" s="260"/>
      <c r="O35" s="260"/>
      <c r="P35" s="260"/>
      <c r="Q35" s="259"/>
      <c r="R35" s="126"/>
      <c r="S35" s="259"/>
      <c r="T35" s="260"/>
    </row>
    <row r="36" spans="1:25" s="36" customFormat="1" ht="25.5" customHeight="1" x14ac:dyDescent="0.2">
      <c r="A36" s="882" t="s">
        <v>255</v>
      </c>
      <c r="B36" s="883"/>
      <c r="C36" s="729" t="s">
        <v>258</v>
      </c>
      <c r="D36" s="1063"/>
      <c r="E36" s="1063"/>
      <c r="F36" s="127">
        <v>15.4</v>
      </c>
      <c r="G36" s="264">
        <v>8.3000000000000007</v>
      </c>
      <c r="H36" s="279">
        <v>18.8</v>
      </c>
      <c r="I36" s="243">
        <v>218</v>
      </c>
      <c r="J36" s="243">
        <v>22.5</v>
      </c>
      <c r="K36" s="243">
        <v>34</v>
      </c>
      <c r="L36" s="243">
        <v>0</v>
      </c>
      <c r="M36" s="243">
        <v>1.25</v>
      </c>
      <c r="N36" s="243">
        <v>0.13</v>
      </c>
      <c r="O36" s="243">
        <v>0.08</v>
      </c>
      <c r="P36" s="243">
        <v>9.75</v>
      </c>
      <c r="Q36" s="264">
        <v>1</v>
      </c>
      <c r="R36" s="926"/>
      <c r="S36" s="857"/>
      <c r="T36" s="1079"/>
      <c r="W36" s="41"/>
    </row>
    <row r="37" spans="1:25" s="36" customFormat="1" ht="12.75" x14ac:dyDescent="0.2">
      <c r="A37" s="723" t="s">
        <v>122</v>
      </c>
      <c r="B37" s="725"/>
      <c r="C37" s="1068" t="s">
        <v>348</v>
      </c>
      <c r="D37" s="1069"/>
      <c r="E37" s="1070"/>
      <c r="F37" s="240"/>
      <c r="G37" s="267"/>
      <c r="H37" s="247"/>
      <c r="I37" s="243"/>
      <c r="J37" s="243"/>
      <c r="K37" s="243"/>
      <c r="L37" s="243"/>
      <c r="M37" s="243"/>
      <c r="N37" s="243"/>
      <c r="O37" s="243"/>
      <c r="P37" s="243"/>
      <c r="Q37" s="264"/>
      <c r="R37" s="926"/>
      <c r="S37" s="857"/>
      <c r="T37" s="1079"/>
      <c r="W37" s="41"/>
    </row>
    <row r="38" spans="1:25" s="36" customFormat="1" ht="12.75" x14ac:dyDescent="0.2">
      <c r="A38" s="723" t="s">
        <v>10</v>
      </c>
      <c r="B38" s="725"/>
      <c r="C38" s="1068">
        <v>5</v>
      </c>
      <c r="D38" s="1069"/>
      <c r="E38" s="1069"/>
      <c r="F38" s="240"/>
      <c r="G38" s="264"/>
      <c r="H38" s="264"/>
      <c r="I38" s="243"/>
      <c r="J38" s="243"/>
      <c r="K38" s="243"/>
      <c r="L38" s="243"/>
      <c r="M38" s="243"/>
      <c r="N38" s="243"/>
      <c r="O38" s="243"/>
      <c r="P38" s="243"/>
      <c r="Q38" s="264"/>
      <c r="R38" s="926"/>
      <c r="S38" s="857"/>
      <c r="T38" s="1079"/>
    </row>
    <row r="39" spans="1:25" s="36" customFormat="1" ht="12.75" x14ac:dyDescent="0.2">
      <c r="A39" s="723" t="s">
        <v>256</v>
      </c>
      <c r="B39" s="725"/>
      <c r="C39" s="1084" t="s">
        <v>415</v>
      </c>
      <c r="D39" s="1085"/>
      <c r="E39" s="1085"/>
      <c r="F39" s="240"/>
      <c r="G39" s="264"/>
      <c r="H39" s="264"/>
      <c r="I39" s="243"/>
      <c r="J39" s="243"/>
      <c r="K39" s="243"/>
      <c r="L39" s="243"/>
      <c r="M39" s="243"/>
      <c r="N39" s="243"/>
      <c r="O39" s="243"/>
      <c r="P39" s="243"/>
      <c r="Q39" s="264"/>
      <c r="R39" s="926"/>
      <c r="S39" s="857"/>
      <c r="T39" s="1079"/>
    </row>
    <row r="40" spans="1:25" s="36" customFormat="1" ht="12.75" x14ac:dyDescent="0.2">
      <c r="A40" s="723" t="s">
        <v>199</v>
      </c>
      <c r="B40" s="725"/>
      <c r="C40" s="1084" t="s">
        <v>416</v>
      </c>
      <c r="D40" s="1085"/>
      <c r="E40" s="1085"/>
      <c r="F40" s="240"/>
      <c r="G40" s="264"/>
      <c r="H40" s="264"/>
      <c r="I40" s="243"/>
      <c r="J40" s="243"/>
      <c r="K40" s="243"/>
      <c r="L40" s="243"/>
      <c r="M40" s="243"/>
      <c r="N40" s="243"/>
      <c r="O40" s="243"/>
      <c r="P40" s="243"/>
      <c r="Q40" s="264"/>
      <c r="R40" s="926"/>
      <c r="S40" s="857"/>
      <c r="T40" s="1079"/>
      <c r="W40" s="41"/>
    </row>
    <row r="41" spans="1:25" s="36" customFormat="1" ht="12.75" x14ac:dyDescent="0.2">
      <c r="A41" s="723" t="s">
        <v>192</v>
      </c>
      <c r="B41" s="725"/>
      <c r="C41" s="1068">
        <v>3</v>
      </c>
      <c r="D41" s="1069"/>
      <c r="E41" s="1069"/>
      <c r="F41" s="240"/>
      <c r="G41" s="264"/>
      <c r="H41" s="264"/>
      <c r="I41" s="243"/>
      <c r="J41" s="243"/>
      <c r="K41" s="243"/>
      <c r="L41" s="243"/>
      <c r="M41" s="243"/>
      <c r="N41" s="243"/>
      <c r="O41" s="243"/>
      <c r="P41" s="243"/>
      <c r="Q41" s="264"/>
      <c r="R41" s="926"/>
      <c r="S41" s="857"/>
      <c r="T41" s="1079"/>
    </row>
    <row r="42" spans="1:25" s="36" customFormat="1" ht="12.75" x14ac:dyDescent="0.2">
      <c r="A42" s="723" t="s">
        <v>218</v>
      </c>
      <c r="B42" s="725"/>
      <c r="C42" s="1068">
        <v>2.5</v>
      </c>
      <c r="D42" s="1069"/>
      <c r="E42" s="1070"/>
      <c r="F42" s="240"/>
      <c r="G42" s="264"/>
      <c r="H42" s="264"/>
      <c r="I42" s="243"/>
      <c r="J42" s="243"/>
      <c r="K42" s="243"/>
      <c r="L42" s="243"/>
      <c r="M42" s="243"/>
      <c r="N42" s="243"/>
      <c r="O42" s="243"/>
      <c r="P42" s="243"/>
      <c r="Q42" s="264"/>
      <c r="R42" s="926"/>
      <c r="S42" s="857"/>
      <c r="T42" s="1079"/>
    </row>
    <row r="43" spans="1:25" s="36" customFormat="1" ht="13.5" thickBot="1" x14ac:dyDescent="0.25">
      <c r="A43" s="734" t="s">
        <v>257</v>
      </c>
      <c r="B43" s="735"/>
      <c r="C43" s="1071" t="s">
        <v>349</v>
      </c>
      <c r="D43" s="1072"/>
      <c r="E43" s="1073"/>
      <c r="F43" s="274"/>
      <c r="G43" s="125"/>
      <c r="H43" s="125"/>
      <c r="I43" s="260"/>
      <c r="J43" s="260"/>
      <c r="K43" s="260"/>
      <c r="L43" s="260"/>
      <c r="M43" s="260"/>
      <c r="N43" s="260"/>
      <c r="O43" s="260"/>
      <c r="P43" s="260"/>
      <c r="Q43" s="125"/>
      <c r="R43" s="1074"/>
      <c r="S43" s="857"/>
      <c r="T43" s="1079"/>
    </row>
    <row r="44" spans="1:25" s="36" customFormat="1" ht="25.5" customHeight="1" x14ac:dyDescent="0.2">
      <c r="A44" s="1081" t="s">
        <v>259</v>
      </c>
      <c r="B44" s="1082"/>
      <c r="C44" s="904">
        <v>100</v>
      </c>
      <c r="D44" s="904"/>
      <c r="E44" s="904"/>
      <c r="F44" s="1066">
        <v>13.5</v>
      </c>
      <c r="G44" s="1013">
        <v>16.3</v>
      </c>
      <c r="H44" s="923">
        <v>15.5</v>
      </c>
      <c r="I44" s="926">
        <v>265</v>
      </c>
      <c r="J44" s="749">
        <v>10.5</v>
      </c>
      <c r="K44" s="749">
        <v>22.2</v>
      </c>
      <c r="L44" s="749">
        <v>0</v>
      </c>
      <c r="M44" s="749">
        <v>1.5</v>
      </c>
      <c r="N44" s="749">
        <v>0.6</v>
      </c>
      <c r="O44" s="749">
        <v>0.2</v>
      </c>
      <c r="P44" s="749">
        <v>2.4</v>
      </c>
      <c r="Q44" s="988">
        <v>0.8</v>
      </c>
      <c r="R44" s="946"/>
      <c r="S44" s="1078"/>
      <c r="T44" s="1079"/>
      <c r="X44" s="41"/>
      <c r="Y44" s="41"/>
    </row>
    <row r="45" spans="1:25" s="36" customFormat="1" ht="12.75" x14ac:dyDescent="0.2">
      <c r="A45" s="723" t="s">
        <v>260</v>
      </c>
      <c r="B45" s="725"/>
      <c r="C45" s="1068" t="s">
        <v>358</v>
      </c>
      <c r="D45" s="1069"/>
      <c r="E45" s="1070"/>
      <c r="F45" s="749"/>
      <c r="G45" s="1013"/>
      <c r="H45" s="923"/>
      <c r="I45" s="926"/>
      <c r="J45" s="749"/>
      <c r="K45" s="749"/>
      <c r="L45" s="749"/>
      <c r="M45" s="749"/>
      <c r="N45" s="749"/>
      <c r="O45" s="749"/>
      <c r="P45" s="749"/>
      <c r="Q45" s="988"/>
      <c r="R45" s="946"/>
      <c r="S45" s="1078"/>
      <c r="T45" s="1079"/>
    </row>
    <row r="46" spans="1:25" s="36" customFormat="1" ht="12.75" x14ac:dyDescent="0.2">
      <c r="A46" s="723" t="s">
        <v>261</v>
      </c>
      <c r="B46" s="725"/>
      <c r="C46" s="1068">
        <v>16</v>
      </c>
      <c r="D46" s="1069"/>
      <c r="E46" s="1070"/>
      <c r="F46" s="749"/>
      <c r="G46" s="1013"/>
      <c r="H46" s="923"/>
      <c r="I46" s="926"/>
      <c r="J46" s="749"/>
      <c r="K46" s="749"/>
      <c r="L46" s="749"/>
      <c r="M46" s="749"/>
      <c r="N46" s="749"/>
      <c r="O46" s="749"/>
      <c r="P46" s="749"/>
      <c r="Q46" s="988"/>
      <c r="R46" s="946"/>
      <c r="S46" s="1078"/>
      <c r="T46" s="1079"/>
    </row>
    <row r="47" spans="1:25" s="36" customFormat="1" ht="12.75" x14ac:dyDescent="0.2">
      <c r="A47" s="723" t="s">
        <v>262</v>
      </c>
      <c r="B47" s="725"/>
      <c r="C47" s="1069">
        <v>20</v>
      </c>
      <c r="D47" s="1016"/>
      <c r="E47" s="1069"/>
      <c r="F47" s="749"/>
      <c r="G47" s="1013"/>
      <c r="H47" s="923"/>
      <c r="I47" s="926"/>
      <c r="J47" s="749"/>
      <c r="K47" s="749"/>
      <c r="L47" s="749"/>
      <c r="M47" s="749"/>
      <c r="N47" s="749"/>
      <c r="O47" s="749"/>
      <c r="P47" s="749"/>
      <c r="Q47" s="988"/>
      <c r="R47" s="946"/>
      <c r="S47" s="1078"/>
      <c r="T47" s="1079"/>
    </row>
    <row r="48" spans="1:25" s="36" customFormat="1" ht="12.75" x14ac:dyDescent="0.2">
      <c r="A48" s="723" t="s">
        <v>193</v>
      </c>
      <c r="B48" s="725"/>
      <c r="C48" s="1069">
        <v>10</v>
      </c>
      <c r="D48" s="1016"/>
      <c r="E48" s="1069"/>
      <c r="F48" s="749"/>
      <c r="G48" s="1013"/>
      <c r="H48" s="923"/>
      <c r="I48" s="926"/>
      <c r="J48" s="749"/>
      <c r="K48" s="749"/>
      <c r="L48" s="749"/>
      <c r="M48" s="749"/>
      <c r="N48" s="749"/>
      <c r="O48" s="749"/>
      <c r="P48" s="749"/>
      <c r="Q48" s="988"/>
      <c r="R48" s="946"/>
      <c r="S48" s="1078"/>
      <c r="T48" s="1079"/>
    </row>
    <row r="49" spans="1:23" s="36" customFormat="1" ht="12.75" x14ac:dyDescent="0.2">
      <c r="A49" s="723" t="s">
        <v>201</v>
      </c>
      <c r="B49" s="725"/>
      <c r="C49" s="1069">
        <v>6</v>
      </c>
      <c r="D49" s="1016"/>
      <c r="E49" s="1069"/>
      <c r="F49" s="749"/>
      <c r="G49" s="1013"/>
      <c r="H49" s="923"/>
      <c r="I49" s="926"/>
      <c r="J49" s="749"/>
      <c r="K49" s="749"/>
      <c r="L49" s="749"/>
      <c r="M49" s="749"/>
      <c r="N49" s="749"/>
      <c r="O49" s="749"/>
      <c r="P49" s="749"/>
      <c r="Q49" s="988"/>
      <c r="R49" s="946"/>
      <c r="S49" s="1078"/>
      <c r="T49" s="1079"/>
      <c r="W49" s="41"/>
    </row>
    <row r="50" spans="1:23" s="36" customFormat="1" ht="12.75" x14ac:dyDescent="0.2">
      <c r="A50" s="723" t="s">
        <v>218</v>
      </c>
      <c r="B50" s="725"/>
      <c r="C50" s="1069">
        <v>2</v>
      </c>
      <c r="D50" s="1016"/>
      <c r="E50" s="1069"/>
      <c r="F50" s="749"/>
      <c r="G50" s="1013"/>
      <c r="H50" s="923"/>
      <c r="I50" s="926"/>
      <c r="J50" s="749"/>
      <c r="K50" s="749"/>
      <c r="L50" s="749"/>
      <c r="M50" s="749"/>
      <c r="N50" s="749"/>
      <c r="O50" s="749"/>
      <c r="P50" s="749"/>
      <c r="Q50" s="988"/>
      <c r="R50" s="946"/>
      <c r="S50" s="1078"/>
      <c r="T50" s="1079"/>
    </row>
    <row r="51" spans="1:23" s="36" customFormat="1" ht="12.75" customHeight="1" thickBot="1" x14ac:dyDescent="0.25">
      <c r="A51" s="726" t="s">
        <v>335</v>
      </c>
      <c r="B51" s="728"/>
      <c r="C51" s="1080" t="s">
        <v>416</v>
      </c>
      <c r="D51" s="1080"/>
      <c r="E51" s="1080"/>
      <c r="F51" s="1083"/>
      <c r="G51" s="1014"/>
      <c r="H51" s="701"/>
      <c r="I51" s="930"/>
      <c r="J51" s="750"/>
      <c r="K51" s="750"/>
      <c r="L51" s="750"/>
      <c r="M51" s="750"/>
      <c r="N51" s="750"/>
      <c r="O51" s="750"/>
      <c r="P51" s="750"/>
      <c r="Q51" s="1040"/>
      <c r="R51" s="800"/>
      <c r="S51" s="1078"/>
      <c r="T51" s="1079"/>
    </row>
    <row r="52" spans="1:23" s="36" customFormat="1" ht="25.5" customHeight="1" x14ac:dyDescent="0.2">
      <c r="A52" s="898" t="s">
        <v>317</v>
      </c>
      <c r="B52" s="1089"/>
      <c r="C52" s="792">
        <v>50</v>
      </c>
      <c r="D52" s="833"/>
      <c r="E52" s="1053"/>
      <c r="F52" s="1086">
        <v>1.4</v>
      </c>
      <c r="G52" s="700">
        <v>16.2</v>
      </c>
      <c r="H52" s="700">
        <v>3.3</v>
      </c>
      <c r="I52" s="925">
        <v>163.19999999999999</v>
      </c>
      <c r="J52" s="748">
        <v>38.4</v>
      </c>
      <c r="K52" s="748">
        <v>0.15</v>
      </c>
      <c r="L52" s="748">
        <v>0</v>
      </c>
      <c r="M52" s="748">
        <v>3.4</v>
      </c>
      <c r="N52" s="748">
        <v>0.15</v>
      </c>
      <c r="O52" s="748">
        <v>0.05</v>
      </c>
      <c r="P52" s="748">
        <v>0.3</v>
      </c>
      <c r="Q52" s="987">
        <v>0.2</v>
      </c>
      <c r="R52" s="799"/>
      <c r="S52" s="1078"/>
      <c r="T52" s="1079"/>
    </row>
    <row r="53" spans="1:23" s="36" customFormat="1" ht="11.25" customHeight="1" x14ac:dyDescent="0.2">
      <c r="A53" s="694" t="s">
        <v>318</v>
      </c>
      <c r="B53" s="1013"/>
      <c r="C53" s="694">
        <v>2.25</v>
      </c>
      <c r="D53" s="746"/>
      <c r="E53" s="1013"/>
      <c r="F53" s="923"/>
      <c r="G53" s="923"/>
      <c r="H53" s="923"/>
      <c r="I53" s="926"/>
      <c r="J53" s="749"/>
      <c r="K53" s="749"/>
      <c r="L53" s="749"/>
      <c r="M53" s="749"/>
      <c r="N53" s="749"/>
      <c r="O53" s="749"/>
      <c r="P53" s="749"/>
      <c r="Q53" s="988"/>
      <c r="R53" s="946"/>
      <c r="S53" s="1078"/>
      <c r="T53" s="1079"/>
    </row>
    <row r="54" spans="1:23" s="36" customFormat="1" ht="12.75" customHeight="1" x14ac:dyDescent="0.2">
      <c r="A54" s="694" t="s">
        <v>333</v>
      </c>
      <c r="B54" s="1013"/>
      <c r="C54" s="694">
        <v>2.25</v>
      </c>
      <c r="D54" s="746"/>
      <c r="E54" s="1013"/>
      <c r="F54" s="923"/>
      <c r="G54" s="923"/>
      <c r="H54" s="923"/>
      <c r="I54" s="926"/>
      <c r="J54" s="749"/>
      <c r="K54" s="749"/>
      <c r="L54" s="749"/>
      <c r="M54" s="749"/>
      <c r="N54" s="749"/>
      <c r="O54" s="749"/>
      <c r="P54" s="749"/>
      <c r="Q54" s="988"/>
      <c r="R54" s="946"/>
      <c r="S54" s="1078"/>
      <c r="T54" s="1079"/>
    </row>
    <row r="55" spans="1:23" s="36" customFormat="1" ht="14.25" customHeight="1" x14ac:dyDescent="0.2">
      <c r="A55" s="694" t="s">
        <v>319</v>
      </c>
      <c r="B55" s="1013"/>
      <c r="C55" s="694">
        <v>45</v>
      </c>
      <c r="D55" s="746"/>
      <c r="E55" s="1013"/>
      <c r="F55" s="923"/>
      <c r="G55" s="923"/>
      <c r="H55" s="923"/>
      <c r="I55" s="926"/>
      <c r="J55" s="749"/>
      <c r="K55" s="749"/>
      <c r="L55" s="749"/>
      <c r="M55" s="749"/>
      <c r="N55" s="749"/>
      <c r="O55" s="749"/>
      <c r="P55" s="749"/>
      <c r="Q55" s="988"/>
      <c r="R55" s="946"/>
      <c r="S55" s="1078"/>
      <c r="T55" s="1079"/>
    </row>
    <row r="56" spans="1:23" s="36" customFormat="1" ht="14.25" customHeight="1" x14ac:dyDescent="0.2">
      <c r="A56" s="694" t="s">
        <v>320</v>
      </c>
      <c r="B56" s="1013"/>
      <c r="C56" s="1015" t="s">
        <v>350</v>
      </c>
      <c r="D56" s="1016"/>
      <c r="E56" s="1017"/>
      <c r="F56" s="923"/>
      <c r="G56" s="923"/>
      <c r="H56" s="923"/>
      <c r="I56" s="926"/>
      <c r="J56" s="749"/>
      <c r="K56" s="749"/>
      <c r="L56" s="749"/>
      <c r="M56" s="749"/>
      <c r="N56" s="749"/>
      <c r="O56" s="749"/>
      <c r="P56" s="749"/>
      <c r="Q56" s="988"/>
      <c r="R56" s="946"/>
      <c r="S56" s="1078"/>
      <c r="T56" s="1079"/>
    </row>
    <row r="57" spans="1:23" s="36" customFormat="1" ht="15.75" customHeight="1" x14ac:dyDescent="0.2">
      <c r="A57" s="694" t="s">
        <v>199</v>
      </c>
      <c r="B57" s="1013"/>
      <c r="C57" s="1015" t="s">
        <v>351</v>
      </c>
      <c r="D57" s="1016"/>
      <c r="E57" s="1017"/>
      <c r="F57" s="923"/>
      <c r="G57" s="923"/>
      <c r="H57" s="923"/>
      <c r="I57" s="926"/>
      <c r="J57" s="749"/>
      <c r="K57" s="749"/>
      <c r="L57" s="749"/>
      <c r="M57" s="749"/>
      <c r="N57" s="749"/>
      <c r="O57" s="749"/>
      <c r="P57" s="749"/>
      <c r="Q57" s="988"/>
      <c r="R57" s="946"/>
      <c r="S57" s="1078"/>
      <c r="T57" s="1079"/>
    </row>
    <row r="58" spans="1:23" s="36" customFormat="1" ht="14.25" customHeight="1" x14ac:dyDescent="0.2">
      <c r="A58" s="694" t="s">
        <v>321</v>
      </c>
      <c r="B58" s="1013"/>
      <c r="C58" s="694">
        <v>12.5</v>
      </c>
      <c r="D58" s="746"/>
      <c r="E58" s="1013"/>
      <c r="F58" s="923"/>
      <c r="G58" s="923"/>
      <c r="H58" s="923"/>
      <c r="I58" s="926"/>
      <c r="J58" s="749"/>
      <c r="K58" s="749"/>
      <c r="L58" s="749"/>
      <c r="M58" s="749"/>
      <c r="N58" s="749"/>
      <c r="O58" s="749"/>
      <c r="P58" s="749"/>
      <c r="Q58" s="988"/>
      <c r="R58" s="946"/>
      <c r="S58" s="1078"/>
      <c r="T58" s="1079"/>
    </row>
    <row r="59" spans="1:23" s="36" customFormat="1" ht="14.25" customHeight="1" thickBot="1" x14ac:dyDescent="0.25">
      <c r="A59" s="694" t="s">
        <v>318</v>
      </c>
      <c r="B59" s="1013"/>
      <c r="C59" s="694">
        <v>0.75</v>
      </c>
      <c r="D59" s="724"/>
      <c r="E59" s="1013"/>
      <c r="F59" s="923"/>
      <c r="G59" s="923"/>
      <c r="H59" s="923"/>
      <c r="I59" s="926"/>
      <c r="J59" s="749"/>
      <c r="K59" s="749"/>
      <c r="L59" s="749"/>
      <c r="M59" s="749"/>
      <c r="N59" s="749"/>
      <c r="O59" s="749"/>
      <c r="P59" s="749"/>
      <c r="Q59" s="988"/>
      <c r="R59" s="946"/>
      <c r="S59" s="1078"/>
      <c r="T59" s="1079"/>
    </row>
    <row r="60" spans="1:23" s="36" customFormat="1" ht="14.25" customHeight="1" x14ac:dyDescent="0.2">
      <c r="A60" s="694" t="s">
        <v>203</v>
      </c>
      <c r="B60" s="1013"/>
      <c r="C60" s="694">
        <v>0.5</v>
      </c>
      <c r="D60" s="724"/>
      <c r="E60" s="1013"/>
      <c r="F60" s="247"/>
      <c r="G60" s="247"/>
      <c r="H60" s="247"/>
      <c r="I60" s="250"/>
      <c r="J60" s="240"/>
      <c r="K60" s="240"/>
      <c r="L60" s="240"/>
      <c r="M60" s="240"/>
      <c r="N60" s="240"/>
      <c r="O60" s="240"/>
      <c r="P60" s="240"/>
      <c r="Q60" s="240"/>
      <c r="R60" s="257"/>
      <c r="S60" s="129"/>
      <c r="T60" s="270"/>
    </row>
    <row r="61" spans="1:23" s="36" customFormat="1" ht="14.25" customHeight="1" thickBot="1" x14ac:dyDescent="0.25">
      <c r="A61" s="696" t="s">
        <v>218</v>
      </c>
      <c r="B61" s="1014"/>
      <c r="C61" s="696">
        <v>0.5</v>
      </c>
      <c r="D61" s="754"/>
      <c r="E61" s="1014"/>
      <c r="F61" s="247"/>
      <c r="G61" s="247"/>
      <c r="H61" s="247"/>
      <c r="I61" s="250"/>
      <c r="J61" s="240"/>
      <c r="K61" s="240"/>
      <c r="L61" s="240"/>
      <c r="M61" s="240"/>
      <c r="N61" s="240"/>
      <c r="O61" s="240"/>
      <c r="P61" s="240"/>
      <c r="Q61" s="242"/>
      <c r="R61" s="257"/>
      <c r="S61" s="283"/>
      <c r="T61" s="270"/>
    </row>
    <row r="62" spans="1:23" s="36" customFormat="1" ht="25.5" customHeight="1" x14ac:dyDescent="0.2">
      <c r="A62" s="718" t="s">
        <v>263</v>
      </c>
      <c r="B62" s="1087"/>
      <c r="C62" s="1088"/>
      <c r="D62" s="1035">
        <v>150</v>
      </c>
      <c r="E62" s="1036"/>
      <c r="F62" s="700">
        <v>3.6</v>
      </c>
      <c r="G62" s="700">
        <v>8.3000000000000007</v>
      </c>
      <c r="H62" s="700">
        <v>29.66</v>
      </c>
      <c r="I62" s="925">
        <v>211.1</v>
      </c>
      <c r="J62" s="748">
        <v>6.75</v>
      </c>
      <c r="K62" s="748">
        <v>21.9</v>
      </c>
      <c r="L62" s="748">
        <v>0</v>
      </c>
      <c r="M62" s="748">
        <v>1.1000000000000001</v>
      </c>
      <c r="N62" s="748">
        <v>0.04</v>
      </c>
      <c r="O62" s="748">
        <v>0.23</v>
      </c>
      <c r="P62" s="748">
        <v>0.11</v>
      </c>
      <c r="Q62" s="744">
        <v>0.11</v>
      </c>
      <c r="R62" s="720"/>
      <c r="S62" s="722"/>
      <c r="T62" s="857"/>
    </row>
    <row r="63" spans="1:23" s="36" customFormat="1" ht="12.75" x14ac:dyDescent="0.2">
      <c r="A63" s="694" t="s">
        <v>205</v>
      </c>
      <c r="B63" s="724"/>
      <c r="C63" s="1013"/>
      <c r="D63" s="694">
        <v>52.5</v>
      </c>
      <c r="E63" s="1013"/>
      <c r="F63" s="923"/>
      <c r="G63" s="923"/>
      <c r="H63" s="923"/>
      <c r="I63" s="926"/>
      <c r="J63" s="749"/>
      <c r="K63" s="749"/>
      <c r="L63" s="749"/>
      <c r="M63" s="749"/>
      <c r="N63" s="749"/>
      <c r="O63" s="749"/>
      <c r="P63" s="749"/>
      <c r="Q63" s="723"/>
      <c r="R63" s="723"/>
      <c r="S63" s="725"/>
      <c r="T63" s="857"/>
    </row>
    <row r="64" spans="1:23" s="36" customFormat="1" ht="12.75" x14ac:dyDescent="0.2">
      <c r="A64" s="694" t="s">
        <v>391</v>
      </c>
      <c r="B64" s="724"/>
      <c r="C64" s="1013"/>
      <c r="D64" s="694">
        <v>5</v>
      </c>
      <c r="E64" s="1013"/>
      <c r="F64" s="923"/>
      <c r="G64" s="923"/>
      <c r="H64" s="923"/>
      <c r="I64" s="926"/>
      <c r="J64" s="749"/>
      <c r="K64" s="749"/>
      <c r="L64" s="749"/>
      <c r="M64" s="749"/>
      <c r="N64" s="749"/>
      <c r="O64" s="749"/>
      <c r="P64" s="749"/>
      <c r="Q64" s="723"/>
      <c r="R64" s="723"/>
      <c r="S64" s="725"/>
      <c r="T64" s="857"/>
    </row>
    <row r="65" spans="1:20" s="36" customFormat="1" ht="13.5" thickBot="1" x14ac:dyDescent="0.25">
      <c r="A65" s="696" t="s">
        <v>218</v>
      </c>
      <c r="B65" s="724"/>
      <c r="C65" s="1013"/>
      <c r="D65" s="694">
        <v>1.5</v>
      </c>
      <c r="E65" s="1013"/>
      <c r="F65" s="924"/>
      <c r="G65" s="701"/>
      <c r="H65" s="701"/>
      <c r="I65" s="930"/>
      <c r="J65" s="750"/>
      <c r="K65" s="750"/>
      <c r="L65" s="750"/>
      <c r="M65" s="750"/>
      <c r="N65" s="750"/>
      <c r="O65" s="750"/>
      <c r="P65" s="750"/>
      <c r="Q65" s="734"/>
      <c r="R65" s="726"/>
      <c r="S65" s="728"/>
      <c r="T65" s="857"/>
    </row>
    <row r="66" spans="1:20" s="36" customFormat="1" ht="13.5" thickBot="1" x14ac:dyDescent="0.25">
      <c r="A66" s="269" t="s">
        <v>211</v>
      </c>
      <c r="B66" s="1090">
        <v>200</v>
      </c>
      <c r="C66" s="1091"/>
      <c r="D66" s="1091"/>
      <c r="E66" s="1092"/>
      <c r="F66" s="132">
        <v>1</v>
      </c>
      <c r="G66" s="265">
        <v>0</v>
      </c>
      <c r="H66" s="265">
        <v>21.2</v>
      </c>
      <c r="I66" s="245">
        <v>88</v>
      </c>
      <c r="J66" s="245">
        <v>14</v>
      </c>
      <c r="K66" s="245">
        <v>2.8</v>
      </c>
      <c r="L66" s="245">
        <v>14</v>
      </c>
      <c r="M66" s="245">
        <v>8</v>
      </c>
      <c r="N66" s="245">
        <v>0.02</v>
      </c>
      <c r="O66" s="245">
        <v>0.2</v>
      </c>
      <c r="P66" s="245">
        <v>4</v>
      </c>
      <c r="Q66" s="265">
        <v>0</v>
      </c>
      <c r="R66" s="268"/>
      <c r="S66" s="1078"/>
      <c r="T66" s="1079"/>
    </row>
    <row r="67" spans="1:20" s="36" customFormat="1" ht="26.25" thickBot="1" x14ac:dyDescent="0.25">
      <c r="A67" s="269" t="s">
        <v>212</v>
      </c>
      <c r="B67" s="1093">
        <v>76</v>
      </c>
      <c r="C67" s="1094"/>
      <c r="D67" s="1094"/>
      <c r="E67" s="1095"/>
      <c r="F67" s="241">
        <v>9.4600000000000009</v>
      </c>
      <c r="G67" s="265">
        <v>1.22</v>
      </c>
      <c r="H67" s="265">
        <v>57.9</v>
      </c>
      <c r="I67" s="245">
        <v>282</v>
      </c>
      <c r="J67" s="245">
        <v>170.4</v>
      </c>
      <c r="K67" s="245">
        <v>4.1500000000000004</v>
      </c>
      <c r="L67" s="245">
        <v>186</v>
      </c>
      <c r="M67" s="245">
        <v>57.6</v>
      </c>
      <c r="N67" s="245">
        <v>0.45</v>
      </c>
      <c r="O67" s="245">
        <v>0.38</v>
      </c>
      <c r="P67" s="245">
        <v>0.24</v>
      </c>
      <c r="Q67" s="265">
        <v>0</v>
      </c>
      <c r="R67" s="265"/>
      <c r="S67" s="1078"/>
      <c r="T67" s="1079"/>
    </row>
    <row r="68" spans="1:20" s="75" customFormat="1" ht="13.5" thickBot="1" x14ac:dyDescent="0.25">
      <c r="A68" s="280" t="s">
        <v>196</v>
      </c>
      <c r="B68" s="751"/>
      <c r="C68" s="771"/>
      <c r="D68" s="771"/>
      <c r="E68" s="752"/>
      <c r="F68" s="252">
        <v>47.24</v>
      </c>
      <c r="G68" s="262">
        <v>74.400000000000006</v>
      </c>
      <c r="H68" s="262">
        <v>139.71</v>
      </c>
      <c r="I68" s="251">
        <v>1347.03</v>
      </c>
      <c r="J68" s="251">
        <v>428.47</v>
      </c>
      <c r="K68" s="251">
        <v>104.08</v>
      </c>
      <c r="L68" s="251">
        <v>471.46</v>
      </c>
      <c r="M68" s="251">
        <v>89.96</v>
      </c>
      <c r="N68" s="251">
        <v>0.93</v>
      </c>
      <c r="O68" s="251">
        <v>2.23</v>
      </c>
      <c r="P68" s="251">
        <v>110</v>
      </c>
      <c r="Q68" s="262">
        <v>4.07</v>
      </c>
      <c r="R68" s="281"/>
      <c r="S68" s="1096"/>
      <c r="T68" s="1097"/>
    </row>
    <row r="69" spans="1:20" s="36" customFormat="1" ht="26.25" thickBot="1" x14ac:dyDescent="0.25">
      <c r="A69" s="269" t="s">
        <v>214</v>
      </c>
      <c r="B69" s="1100"/>
      <c r="C69" s="1101"/>
      <c r="D69" s="1101"/>
      <c r="E69" s="1102"/>
      <c r="F69" s="274"/>
      <c r="G69" s="265"/>
      <c r="H69" s="265"/>
      <c r="I69" s="245"/>
      <c r="J69" s="245"/>
      <c r="K69" s="245"/>
      <c r="L69" s="245"/>
      <c r="M69" s="245"/>
      <c r="N69" s="245"/>
      <c r="O69" s="245"/>
      <c r="P69" s="245"/>
      <c r="Q69" s="265"/>
      <c r="R69" s="265"/>
      <c r="S69" s="1078"/>
      <c r="T69" s="1079"/>
    </row>
    <row r="70" spans="1:20" s="36" customFormat="1" ht="13.5" thickBot="1" x14ac:dyDescent="0.25">
      <c r="A70" s="263" t="s">
        <v>285</v>
      </c>
      <c r="B70" s="111">
        <v>230</v>
      </c>
      <c r="C70" s="265">
        <v>0.69</v>
      </c>
      <c r="D70" s="265">
        <v>0</v>
      </c>
      <c r="E70" s="265">
        <v>19.78</v>
      </c>
      <c r="F70" s="247">
        <v>10.4</v>
      </c>
      <c r="G70" s="246">
        <v>10.5</v>
      </c>
      <c r="H70" s="246">
        <v>38.799999999999997</v>
      </c>
      <c r="I70" s="249">
        <v>281.3</v>
      </c>
      <c r="J70" s="239">
        <v>80.55</v>
      </c>
      <c r="K70" s="239">
        <v>2.5499999999999998</v>
      </c>
      <c r="L70" s="239">
        <v>245.85</v>
      </c>
      <c r="M70" s="239">
        <v>50</v>
      </c>
      <c r="N70" s="239">
        <v>0.15</v>
      </c>
      <c r="O70" s="239">
        <v>0.6</v>
      </c>
      <c r="P70" s="239">
        <v>16.8</v>
      </c>
      <c r="Q70" s="266">
        <v>0.12</v>
      </c>
      <c r="R70" s="246"/>
      <c r="S70" s="1078"/>
      <c r="T70" s="1079"/>
    </row>
    <row r="71" spans="1:20" s="36" customFormat="1" ht="13.5" thickBot="1" x14ac:dyDescent="0.25">
      <c r="A71" s="263" t="s">
        <v>243</v>
      </c>
      <c r="B71" s="111">
        <v>200</v>
      </c>
      <c r="C71" s="265">
        <v>1</v>
      </c>
      <c r="D71" s="265">
        <v>0</v>
      </c>
      <c r="E71" s="244">
        <v>27.4</v>
      </c>
      <c r="F71" s="206">
        <v>1.2</v>
      </c>
      <c r="G71" s="207">
        <v>0</v>
      </c>
      <c r="H71" s="208">
        <v>31.6</v>
      </c>
      <c r="I71" s="209">
        <v>126</v>
      </c>
      <c r="J71" s="206">
        <v>23.73</v>
      </c>
      <c r="K71" s="206">
        <v>19.04</v>
      </c>
      <c r="L71" s="206">
        <v>26.28</v>
      </c>
      <c r="M71" s="206">
        <v>0.71</v>
      </c>
      <c r="N71" s="206">
        <v>0.02</v>
      </c>
      <c r="O71" s="206">
        <v>0.02</v>
      </c>
      <c r="P71" s="206">
        <v>0.53</v>
      </c>
      <c r="Q71" s="210">
        <v>0.24</v>
      </c>
      <c r="R71" s="209"/>
      <c r="S71" s="857"/>
      <c r="T71" s="1079"/>
    </row>
    <row r="72" spans="1:20" s="36" customFormat="1" ht="13.5" thickBot="1" x14ac:dyDescent="0.25">
      <c r="A72" s="263" t="s">
        <v>196</v>
      </c>
      <c r="B72" s="832"/>
      <c r="C72" s="782"/>
      <c r="D72" s="782"/>
      <c r="E72" s="782"/>
      <c r="F72" s="205">
        <v>11.6</v>
      </c>
      <c r="G72" s="56">
        <v>10.5</v>
      </c>
      <c r="H72" s="56">
        <v>74</v>
      </c>
      <c r="I72" s="78">
        <v>407.3</v>
      </c>
      <c r="J72" s="78">
        <v>100.03</v>
      </c>
      <c r="K72" s="78">
        <v>17.87</v>
      </c>
      <c r="L72" s="78">
        <v>277.79000000000002</v>
      </c>
      <c r="M72" s="78">
        <v>50.54</v>
      </c>
      <c r="N72" s="78">
        <v>0.15</v>
      </c>
      <c r="O72" s="78">
        <v>0.62</v>
      </c>
      <c r="P72" s="78">
        <v>17.62</v>
      </c>
      <c r="Q72" s="56">
        <v>0.28000000000000003</v>
      </c>
      <c r="R72" s="268"/>
      <c r="S72" s="1078"/>
      <c r="T72" s="1079"/>
    </row>
    <row r="73" spans="1:20" s="36" customFormat="1" ht="10.5" customHeight="1" x14ac:dyDescent="0.2">
      <c r="A73" s="757" t="s">
        <v>244</v>
      </c>
      <c r="B73" s="792"/>
      <c r="C73" s="833"/>
      <c r="D73" s="833"/>
      <c r="E73" s="1053"/>
      <c r="F73" s="77">
        <v>83.01</v>
      </c>
      <c r="G73" s="761">
        <v>107.08</v>
      </c>
      <c r="H73" s="761">
        <v>307.33</v>
      </c>
      <c r="I73" s="1099">
        <v>2492.2199999999998</v>
      </c>
      <c r="J73" s="763">
        <v>791.29</v>
      </c>
      <c r="K73" s="763">
        <v>165.85</v>
      </c>
      <c r="L73" s="763">
        <v>1236.8900000000001</v>
      </c>
      <c r="M73" s="763">
        <v>212.67</v>
      </c>
      <c r="N73" s="763">
        <v>1.55</v>
      </c>
      <c r="O73" s="763">
        <v>3.06</v>
      </c>
      <c r="P73" s="763">
        <v>141.41999999999999</v>
      </c>
      <c r="Q73" s="1103">
        <v>15.9</v>
      </c>
      <c r="R73" s="799"/>
      <c r="S73" s="1078"/>
      <c r="T73" s="1079"/>
    </row>
    <row r="74" spans="1:20" s="36" customFormat="1" ht="13.5" thickBot="1" x14ac:dyDescent="0.25">
      <c r="A74" s="758"/>
      <c r="B74" s="794"/>
      <c r="C74" s="812"/>
      <c r="D74" s="812"/>
      <c r="E74" s="1098"/>
      <c r="F74" s="262"/>
      <c r="G74" s="762"/>
      <c r="H74" s="762"/>
      <c r="I74" s="862"/>
      <c r="J74" s="764"/>
      <c r="K74" s="764"/>
      <c r="L74" s="764"/>
      <c r="M74" s="764"/>
      <c r="N74" s="764"/>
      <c r="O74" s="764"/>
      <c r="P74" s="764"/>
      <c r="Q74" s="1104"/>
      <c r="R74" s="800"/>
      <c r="S74" s="1078"/>
      <c r="T74" s="1079"/>
    </row>
  </sheetData>
  <mergeCells count="277">
    <mergeCell ref="A73:A74"/>
    <mergeCell ref="B73:E74"/>
    <mergeCell ref="G73:G74"/>
    <mergeCell ref="H73:H74"/>
    <mergeCell ref="I73:I74"/>
    <mergeCell ref="J73:J74"/>
    <mergeCell ref="B69:E69"/>
    <mergeCell ref="S69:T69"/>
    <mergeCell ref="S70:T70"/>
    <mergeCell ref="S71:T71"/>
    <mergeCell ref="B72:E72"/>
    <mergeCell ref="S72:T72"/>
    <mergeCell ref="Q73:Q74"/>
    <mergeCell ref="R73:R74"/>
    <mergeCell ref="S73:T74"/>
    <mergeCell ref="K73:K74"/>
    <mergeCell ref="L73:L74"/>
    <mergeCell ref="M73:M74"/>
    <mergeCell ref="N73:N74"/>
    <mergeCell ref="O73:O74"/>
    <mergeCell ref="P73:P74"/>
    <mergeCell ref="B66:E66"/>
    <mergeCell ref="S66:T66"/>
    <mergeCell ref="B67:E67"/>
    <mergeCell ref="S67:T67"/>
    <mergeCell ref="B68:E68"/>
    <mergeCell ref="S68:T68"/>
    <mergeCell ref="R62:S65"/>
    <mergeCell ref="T62:T65"/>
    <mergeCell ref="A63:C63"/>
    <mergeCell ref="D63:E63"/>
    <mergeCell ref="A64:C64"/>
    <mergeCell ref="D64:E64"/>
    <mergeCell ref="A65:C65"/>
    <mergeCell ref="D65:E65"/>
    <mergeCell ref="L62:L65"/>
    <mergeCell ref="M62:M65"/>
    <mergeCell ref="N62:N65"/>
    <mergeCell ref="O62:O65"/>
    <mergeCell ref="P62:P65"/>
    <mergeCell ref="Q62:Q65"/>
    <mergeCell ref="F62:F65"/>
    <mergeCell ref="G62:G65"/>
    <mergeCell ref="H62:H65"/>
    <mergeCell ref="I62:I65"/>
    <mergeCell ref="Q44:Q51"/>
    <mergeCell ref="R44:R51"/>
    <mergeCell ref="J52:J59"/>
    <mergeCell ref="K52:K59"/>
    <mergeCell ref="J62:J65"/>
    <mergeCell ref="K62:K65"/>
    <mergeCell ref="A60:B60"/>
    <mergeCell ref="C60:E60"/>
    <mergeCell ref="A61:B61"/>
    <mergeCell ref="C61:E61"/>
    <mergeCell ref="A62:C62"/>
    <mergeCell ref="D62:E62"/>
    <mergeCell ref="A57:B57"/>
    <mergeCell ref="C57:E57"/>
    <mergeCell ref="A58:B58"/>
    <mergeCell ref="C58:E58"/>
    <mergeCell ref="A59:B59"/>
    <mergeCell ref="C59:E59"/>
    <mergeCell ref="A52:B52"/>
    <mergeCell ref="C52:E52"/>
    <mergeCell ref="C48:E48"/>
    <mergeCell ref="A49:B49"/>
    <mergeCell ref="O44:O51"/>
    <mergeCell ref="P44:P51"/>
    <mergeCell ref="R52:R59"/>
    <mergeCell ref="S52:T59"/>
    <mergeCell ref="A53:B53"/>
    <mergeCell ref="C53:E53"/>
    <mergeCell ref="A54:B54"/>
    <mergeCell ref="C54:E54"/>
    <mergeCell ref="A55:B55"/>
    <mergeCell ref="C55:E55"/>
    <mergeCell ref="A56:B56"/>
    <mergeCell ref="C56:E56"/>
    <mergeCell ref="L52:L59"/>
    <mergeCell ref="M52:M59"/>
    <mergeCell ref="N52:N59"/>
    <mergeCell ref="O52:O59"/>
    <mergeCell ref="P52:P59"/>
    <mergeCell ref="Q52:Q59"/>
    <mergeCell ref="F52:F59"/>
    <mergeCell ref="G52:G59"/>
    <mergeCell ref="H52:H59"/>
    <mergeCell ref="I52:I59"/>
    <mergeCell ref="S36:T43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3:E43"/>
    <mergeCell ref="S44:T51"/>
    <mergeCell ref="A45:B45"/>
    <mergeCell ref="C45:E45"/>
    <mergeCell ref="A46:B46"/>
    <mergeCell ref="C46:E46"/>
    <mergeCell ref="A47:B47"/>
    <mergeCell ref="I44:I51"/>
    <mergeCell ref="J44:J51"/>
    <mergeCell ref="K44:K51"/>
    <mergeCell ref="L44:L51"/>
    <mergeCell ref="M44:M51"/>
    <mergeCell ref="N44:N51"/>
    <mergeCell ref="C49:E49"/>
    <mergeCell ref="A50:B50"/>
    <mergeCell ref="C50:E50"/>
    <mergeCell ref="A51:B51"/>
    <mergeCell ref="C51:E51"/>
    <mergeCell ref="A44:B44"/>
    <mergeCell ref="C44:E44"/>
    <mergeCell ref="F44:F51"/>
    <mergeCell ref="G44:G51"/>
    <mergeCell ref="H44:H51"/>
    <mergeCell ref="C47:E47"/>
    <mergeCell ref="A48:B48"/>
    <mergeCell ref="A28:B28"/>
    <mergeCell ref="C28:E28"/>
    <mergeCell ref="F28:F34"/>
    <mergeCell ref="G28:G34"/>
    <mergeCell ref="H28:H34"/>
    <mergeCell ref="I28:I34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R36:R43"/>
    <mergeCell ref="C41:E41"/>
    <mergeCell ref="A42:B42"/>
    <mergeCell ref="C42:E42"/>
    <mergeCell ref="A43:B43"/>
    <mergeCell ref="A26:B26"/>
    <mergeCell ref="C26:D26"/>
    <mergeCell ref="E26:F26"/>
    <mergeCell ref="R26:T26"/>
    <mergeCell ref="A27:B27"/>
    <mergeCell ref="C27:D27"/>
    <mergeCell ref="E27:F27"/>
    <mergeCell ref="R27:T27"/>
    <mergeCell ref="P28:P34"/>
    <mergeCell ref="Q28:Q34"/>
    <mergeCell ref="R28:T34"/>
    <mergeCell ref="A29:B29"/>
    <mergeCell ref="C29:E29"/>
    <mergeCell ref="A30:B30"/>
    <mergeCell ref="C30:E30"/>
    <mergeCell ref="A31:B31"/>
    <mergeCell ref="C31:E31"/>
    <mergeCell ref="A32:B32"/>
    <mergeCell ref="J28:J34"/>
    <mergeCell ref="K28:K34"/>
    <mergeCell ref="L28:L34"/>
    <mergeCell ref="M28:M34"/>
    <mergeCell ref="N28:N34"/>
    <mergeCell ref="O28:O34"/>
    <mergeCell ref="A24:B24"/>
    <mergeCell ref="C24:D24"/>
    <mergeCell ref="E24:F24"/>
    <mergeCell ref="R24:T24"/>
    <mergeCell ref="A25:B25"/>
    <mergeCell ref="C25:D25"/>
    <mergeCell ref="E25:F25"/>
    <mergeCell ref="R25:T25"/>
    <mergeCell ref="A20:B20"/>
    <mergeCell ref="C20:D20"/>
    <mergeCell ref="M15:M19"/>
    <mergeCell ref="N15:N19"/>
    <mergeCell ref="O15:O19"/>
    <mergeCell ref="R20:T23"/>
    <mergeCell ref="A21:B21"/>
    <mergeCell ref="C21:D21"/>
    <mergeCell ref="A22:B22"/>
    <mergeCell ref="C22:D22"/>
    <mergeCell ref="A23:B23"/>
    <mergeCell ref="C23:D23"/>
    <mergeCell ref="L20:L23"/>
    <mergeCell ref="M20:M23"/>
    <mergeCell ref="N20:N23"/>
    <mergeCell ref="O20:O23"/>
    <mergeCell ref="P20:P23"/>
    <mergeCell ref="Q20:Q23"/>
    <mergeCell ref="E20:F23"/>
    <mergeCell ref="G20:G23"/>
    <mergeCell ref="H20:H23"/>
    <mergeCell ref="I20:I23"/>
    <mergeCell ref="J20:J23"/>
    <mergeCell ref="K20:K23"/>
    <mergeCell ref="R15:T19"/>
    <mergeCell ref="G15:G19"/>
    <mergeCell ref="I15:I19"/>
    <mergeCell ref="J15:J19"/>
    <mergeCell ref="K15:K19"/>
    <mergeCell ref="L15:L19"/>
    <mergeCell ref="A18:B18"/>
    <mergeCell ref="C18:D18"/>
    <mergeCell ref="A19:B19"/>
    <mergeCell ref="C19:D19"/>
    <mergeCell ref="A15:B15"/>
    <mergeCell ref="C15:D15"/>
    <mergeCell ref="E15:F19"/>
    <mergeCell ref="A16:B16"/>
    <mergeCell ref="C16:D16"/>
    <mergeCell ref="A17:B17"/>
    <mergeCell ref="C17:D17"/>
    <mergeCell ref="P15:P19"/>
    <mergeCell ref="Q15:Q19"/>
    <mergeCell ref="J7:J14"/>
    <mergeCell ref="K7:K14"/>
    <mergeCell ref="L7:L14"/>
    <mergeCell ref="M7:M14"/>
    <mergeCell ref="N7:N14"/>
    <mergeCell ref="O7:O14"/>
    <mergeCell ref="A7:B7"/>
    <mergeCell ref="C7:E7"/>
    <mergeCell ref="F7:F14"/>
    <mergeCell ref="G7:G14"/>
    <mergeCell ref="H7:H14"/>
    <mergeCell ref="I7:I14"/>
    <mergeCell ref="C11:E11"/>
    <mergeCell ref="A12:B12"/>
    <mergeCell ref="C13:E13"/>
    <mergeCell ref="A14:B14"/>
    <mergeCell ref="C14:E14"/>
    <mergeCell ref="C12:E12"/>
    <mergeCell ref="A13:B13"/>
    <mergeCell ref="P7:P14"/>
    <mergeCell ref="Q7:Q14"/>
    <mergeCell ref="H15:H19"/>
    <mergeCell ref="O5:O6"/>
    <mergeCell ref="P5:P6"/>
    <mergeCell ref="Q5:Q6"/>
    <mergeCell ref="R5:T6"/>
    <mergeCell ref="A6:B6"/>
    <mergeCell ref="C6:D6"/>
    <mergeCell ref="I5:I6"/>
    <mergeCell ref="J5:J6"/>
    <mergeCell ref="K5:K6"/>
    <mergeCell ref="L5:L6"/>
    <mergeCell ref="M5:M6"/>
    <mergeCell ref="N5:N6"/>
    <mergeCell ref="R7:T14"/>
    <mergeCell ref="A8:B8"/>
    <mergeCell ref="C8:E8"/>
    <mergeCell ref="A9:B9"/>
    <mergeCell ref="C9:E9"/>
    <mergeCell ref="A10:B10"/>
    <mergeCell ref="C10:E10"/>
    <mergeCell ref="A11:B11"/>
    <mergeCell ref="O2:O4"/>
    <mergeCell ref="P2:P4"/>
    <mergeCell ref="Q2:T4"/>
    <mergeCell ref="A3:I3"/>
    <mergeCell ref="A4:I4"/>
    <mergeCell ref="A5:B5"/>
    <mergeCell ref="C5:D5"/>
    <mergeCell ref="E5:F6"/>
    <mergeCell ref="G5:G6"/>
    <mergeCell ref="H5:H6"/>
    <mergeCell ref="A2:I2"/>
    <mergeCell ref="J2:J4"/>
    <mergeCell ref="K2:K4"/>
    <mergeCell ref="L2:L4"/>
    <mergeCell ref="M2:M4"/>
    <mergeCell ref="N2:N4"/>
  </mergeCells>
  <pageMargins left="0.11811023622047245" right="0.11811023622047245" top="0" bottom="0" header="0" footer="0"/>
  <pageSetup paperSize="9"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"/>
  <sheetViews>
    <sheetView workbookViewId="0">
      <selection sqref="A1:XFD8"/>
    </sheetView>
  </sheetViews>
  <sheetFormatPr defaultRowHeight="15" x14ac:dyDescent="0.25"/>
  <cols>
    <col min="1" max="1" width="34" customWidth="1"/>
    <col min="2" max="3" width="10.5703125" customWidth="1"/>
    <col min="4" max="4" width="6.5703125" customWidth="1"/>
    <col min="5" max="5" width="7.28515625" customWidth="1"/>
    <col min="6" max="6" width="6.85546875" customWidth="1"/>
    <col min="7" max="7" width="7.28515625" customWidth="1"/>
    <col min="8" max="9" width="6.85546875" customWidth="1"/>
    <col min="10" max="10" width="9.140625" hidden="1" customWidth="1"/>
    <col min="11" max="11" width="6.42578125" customWidth="1"/>
    <col min="12" max="12" width="6.85546875" customWidth="1"/>
    <col min="13" max="13" width="7.5703125" customWidth="1"/>
    <col min="14" max="14" width="7.140625" customWidth="1"/>
    <col min="15" max="15" width="10.42578125" customWidth="1"/>
    <col min="16" max="16" width="18" hidden="1" customWidth="1"/>
    <col min="17" max="17" width="9.140625" hidden="1" customWidth="1"/>
    <col min="18" max="18" width="0.140625" hidden="1" customWidth="1"/>
    <col min="19" max="19" width="9" hidden="1" customWidth="1"/>
    <col min="20" max="20" width="9.140625" hidden="1" customWidth="1"/>
  </cols>
  <sheetData>
    <row r="1" spans="1:23" ht="15.75" thickBot="1" x14ac:dyDescent="0.3">
      <c r="A1" s="276" t="s">
        <v>446</v>
      </c>
    </row>
    <row r="2" spans="1:23" s="36" customFormat="1" ht="12.75" x14ac:dyDescent="0.2">
      <c r="A2" s="266" t="s">
        <v>172</v>
      </c>
      <c r="B2" s="692" t="s">
        <v>468</v>
      </c>
      <c r="C2" s="693"/>
      <c r="D2" s="738" t="s">
        <v>330</v>
      </c>
      <c r="E2" s="738" t="s">
        <v>331</v>
      </c>
      <c r="F2" s="738" t="s">
        <v>175</v>
      </c>
      <c r="G2" s="741" t="s">
        <v>176</v>
      </c>
      <c r="H2" s="744" t="s">
        <v>220</v>
      </c>
      <c r="I2" s="745"/>
      <c r="J2" s="745"/>
      <c r="K2" s="745"/>
      <c r="L2" s="745"/>
      <c r="M2" s="720" t="s">
        <v>177</v>
      </c>
      <c r="N2" s="721"/>
      <c r="O2" s="721"/>
      <c r="P2" s="721"/>
      <c r="Q2" s="722"/>
      <c r="R2" s="118"/>
      <c r="S2" s="729"/>
      <c r="T2" s="730"/>
      <c r="U2" s="122"/>
    </row>
    <row r="3" spans="1:23" s="36" customFormat="1" ht="12.75" x14ac:dyDescent="0.2">
      <c r="A3" s="267" t="s">
        <v>173</v>
      </c>
      <c r="B3" s="694"/>
      <c r="C3" s="695"/>
      <c r="D3" s="739"/>
      <c r="E3" s="739"/>
      <c r="F3" s="739"/>
      <c r="G3" s="742"/>
      <c r="H3" s="723" t="s">
        <v>221</v>
      </c>
      <c r="I3" s="746"/>
      <c r="J3" s="746"/>
      <c r="K3" s="746"/>
      <c r="L3" s="724"/>
      <c r="M3" s="723"/>
      <c r="N3" s="724"/>
      <c r="O3" s="724"/>
      <c r="P3" s="724"/>
      <c r="Q3" s="725"/>
      <c r="R3" s="243" t="s">
        <v>178</v>
      </c>
      <c r="S3" s="706"/>
      <c r="T3" s="731"/>
      <c r="U3" s="122"/>
    </row>
    <row r="4" spans="1:23" s="36" customFormat="1" ht="12.75" x14ac:dyDescent="0.2">
      <c r="A4" s="267" t="s">
        <v>174</v>
      </c>
      <c r="B4" s="694"/>
      <c r="C4" s="695"/>
      <c r="D4" s="739"/>
      <c r="E4" s="739"/>
      <c r="F4" s="739"/>
      <c r="G4" s="742"/>
      <c r="H4" s="723"/>
      <c r="I4" s="746"/>
      <c r="J4" s="746"/>
      <c r="K4" s="746"/>
      <c r="L4" s="724"/>
      <c r="M4" s="723"/>
      <c r="N4" s="724"/>
      <c r="O4" s="724"/>
      <c r="P4" s="724"/>
      <c r="Q4" s="725"/>
      <c r="R4" s="243"/>
      <c r="S4" s="706"/>
      <c r="T4" s="731"/>
      <c r="U4" s="122"/>
    </row>
    <row r="5" spans="1:23" s="36" customFormat="1" ht="12.75" x14ac:dyDescent="0.2">
      <c r="A5" s="267"/>
      <c r="B5" s="694"/>
      <c r="C5" s="695"/>
      <c r="D5" s="739"/>
      <c r="E5" s="739"/>
      <c r="F5" s="739"/>
      <c r="G5" s="742"/>
      <c r="H5" s="723"/>
      <c r="I5" s="746"/>
      <c r="J5" s="746"/>
      <c r="K5" s="746"/>
      <c r="L5" s="724"/>
      <c r="M5" s="723"/>
      <c r="N5" s="724"/>
      <c r="O5" s="724"/>
      <c r="P5" s="724"/>
      <c r="Q5" s="725"/>
      <c r="R5" s="243"/>
      <c r="S5" s="706"/>
      <c r="T5" s="731"/>
      <c r="U5" s="122"/>
    </row>
    <row r="6" spans="1:23" s="36" customFormat="1" ht="13.5" thickBot="1" x14ac:dyDescent="0.25">
      <c r="A6" s="276"/>
      <c r="B6" s="694"/>
      <c r="C6" s="695"/>
      <c r="D6" s="739"/>
      <c r="E6" s="739"/>
      <c r="F6" s="739"/>
      <c r="G6" s="742"/>
      <c r="H6" s="726"/>
      <c r="I6" s="727"/>
      <c r="J6" s="727"/>
      <c r="K6" s="727"/>
      <c r="L6" s="727"/>
      <c r="M6" s="726"/>
      <c r="N6" s="727"/>
      <c r="O6" s="727"/>
      <c r="P6" s="727"/>
      <c r="Q6" s="728"/>
      <c r="R6" s="243"/>
      <c r="S6" s="706"/>
      <c r="T6" s="731"/>
      <c r="U6" s="122"/>
    </row>
    <row r="7" spans="1:23" s="36" customFormat="1" ht="12.75" x14ac:dyDescent="0.2">
      <c r="A7" s="276"/>
      <c r="B7" s="694"/>
      <c r="C7" s="695"/>
      <c r="D7" s="739"/>
      <c r="E7" s="739"/>
      <c r="F7" s="739"/>
      <c r="G7" s="742"/>
      <c r="H7" s="243"/>
      <c r="I7" s="243"/>
      <c r="J7" s="720"/>
      <c r="K7" s="722"/>
      <c r="L7" s="258"/>
      <c r="M7" s="119"/>
      <c r="N7" s="243"/>
      <c r="O7" s="243"/>
      <c r="P7" s="720"/>
      <c r="Q7" s="722"/>
      <c r="R7" s="243"/>
      <c r="S7" s="706"/>
      <c r="T7" s="731"/>
    </row>
    <row r="8" spans="1:23" s="36" customFormat="1" ht="13.5" thickBot="1" x14ac:dyDescent="0.25">
      <c r="A8" s="66"/>
      <c r="B8" s="696"/>
      <c r="C8" s="697"/>
      <c r="D8" s="740"/>
      <c r="E8" s="740"/>
      <c r="F8" s="740"/>
      <c r="G8" s="743"/>
      <c r="H8" s="245" t="s">
        <v>179</v>
      </c>
      <c r="I8" s="245" t="s">
        <v>180</v>
      </c>
      <c r="J8" s="734" t="s">
        <v>181</v>
      </c>
      <c r="K8" s="735"/>
      <c r="L8" s="244" t="s">
        <v>182</v>
      </c>
      <c r="M8" s="120" t="s">
        <v>183</v>
      </c>
      <c r="N8" s="261" t="s">
        <v>184</v>
      </c>
      <c r="O8" s="261" t="s">
        <v>185</v>
      </c>
      <c r="P8" s="736" t="s">
        <v>186</v>
      </c>
      <c r="Q8" s="737"/>
      <c r="R8" s="261"/>
      <c r="S8" s="732"/>
      <c r="T8" s="733"/>
    </row>
    <row r="9" spans="1:23" s="36" customFormat="1" ht="37.5" x14ac:dyDescent="0.2">
      <c r="A9" s="159" t="s">
        <v>187</v>
      </c>
      <c r="B9" s="700"/>
      <c r="C9" s="246"/>
      <c r="D9" s="700"/>
      <c r="E9" s="700"/>
      <c r="F9" s="700"/>
      <c r="G9" s="702"/>
      <c r="H9" s="704"/>
      <c r="I9" s="716"/>
      <c r="J9" s="717"/>
      <c r="K9" s="704"/>
      <c r="L9" s="704"/>
      <c r="M9" s="710"/>
      <c r="N9" s="710"/>
      <c r="O9" s="710"/>
      <c r="P9" s="706"/>
      <c r="Q9" s="707"/>
      <c r="R9" s="710"/>
      <c r="S9" s="706"/>
      <c r="T9" s="707"/>
    </row>
    <row r="10" spans="1:23" s="36" customFormat="1" ht="13.5" thickBot="1" x14ac:dyDescent="0.25">
      <c r="A10" s="263" t="s">
        <v>188</v>
      </c>
      <c r="B10" s="701"/>
      <c r="C10" s="248"/>
      <c r="D10" s="701"/>
      <c r="E10" s="701"/>
      <c r="F10" s="701"/>
      <c r="G10" s="703"/>
      <c r="H10" s="705"/>
      <c r="I10" s="708"/>
      <c r="J10" s="709"/>
      <c r="K10" s="705"/>
      <c r="L10" s="705"/>
      <c r="M10" s="705"/>
      <c r="N10" s="705"/>
      <c r="O10" s="705"/>
      <c r="P10" s="708"/>
      <c r="Q10" s="709"/>
      <c r="R10" s="705"/>
      <c r="S10" s="708"/>
      <c r="T10" s="709"/>
    </row>
    <row r="11" spans="1:23" s="36" customFormat="1" ht="12.75" x14ac:dyDescent="0.2">
      <c r="A11" s="108" t="s">
        <v>189</v>
      </c>
      <c r="B11" s="718" t="s">
        <v>264</v>
      </c>
      <c r="C11" s="1088"/>
      <c r="D11" s="672">
        <v>15</v>
      </c>
      <c r="E11" s="672">
        <v>13.3</v>
      </c>
      <c r="F11" s="672">
        <v>13.7</v>
      </c>
      <c r="G11" s="675">
        <v>238.8</v>
      </c>
      <c r="H11" s="666">
        <v>66.900000000000006</v>
      </c>
      <c r="I11" s="680">
        <v>1.2</v>
      </c>
      <c r="J11" s="711"/>
      <c r="K11" s="666">
        <v>0</v>
      </c>
      <c r="L11" s="666">
        <v>19.7</v>
      </c>
      <c r="M11" s="666">
        <v>0.06</v>
      </c>
      <c r="N11" s="666">
        <v>0.2</v>
      </c>
      <c r="O11" s="666">
        <v>1.04</v>
      </c>
      <c r="P11" s="744">
        <v>0.2</v>
      </c>
      <c r="Q11" s="747"/>
      <c r="R11" s="748"/>
      <c r="S11" s="744"/>
      <c r="T11" s="747"/>
    </row>
    <row r="12" spans="1:23" s="36" customFormat="1" ht="12.75" x14ac:dyDescent="0.2">
      <c r="A12" s="304" t="s">
        <v>190</v>
      </c>
      <c r="B12" s="286">
        <v>94.7</v>
      </c>
      <c r="C12" s="286">
        <v>93.3</v>
      </c>
      <c r="D12" s="688"/>
      <c r="E12" s="688"/>
      <c r="F12" s="688"/>
      <c r="G12" s="690"/>
      <c r="H12" s="667"/>
      <c r="I12" s="712"/>
      <c r="J12" s="713"/>
      <c r="K12" s="667"/>
      <c r="L12" s="667"/>
      <c r="M12" s="667"/>
      <c r="N12" s="667"/>
      <c r="O12" s="667"/>
      <c r="P12" s="723"/>
      <c r="Q12" s="725"/>
      <c r="R12" s="749"/>
      <c r="S12" s="723"/>
      <c r="T12" s="725"/>
    </row>
    <row r="13" spans="1:23" s="36" customFormat="1" ht="12.75" x14ac:dyDescent="0.2">
      <c r="A13" s="304" t="s">
        <v>455</v>
      </c>
      <c r="B13" s="286">
        <v>6.7</v>
      </c>
      <c r="C13" s="286">
        <v>6.7</v>
      </c>
      <c r="D13" s="688"/>
      <c r="E13" s="688"/>
      <c r="F13" s="688"/>
      <c r="G13" s="690"/>
      <c r="H13" s="667"/>
      <c r="I13" s="712"/>
      <c r="J13" s="713"/>
      <c r="K13" s="667"/>
      <c r="L13" s="667"/>
      <c r="M13" s="667"/>
      <c r="N13" s="667"/>
      <c r="O13" s="667"/>
      <c r="P13" s="723"/>
      <c r="Q13" s="725"/>
      <c r="R13" s="749"/>
      <c r="S13" s="723"/>
      <c r="T13" s="725"/>
    </row>
    <row r="14" spans="1:23" s="36" customFormat="1" ht="12.75" x14ac:dyDescent="0.2">
      <c r="A14" s="304" t="s">
        <v>456</v>
      </c>
      <c r="B14" s="286">
        <v>8</v>
      </c>
      <c r="C14" s="286">
        <v>8</v>
      </c>
      <c r="D14" s="688"/>
      <c r="E14" s="688"/>
      <c r="F14" s="688"/>
      <c r="G14" s="690"/>
      <c r="H14" s="667"/>
      <c r="I14" s="712"/>
      <c r="J14" s="713"/>
      <c r="K14" s="667"/>
      <c r="L14" s="667"/>
      <c r="M14" s="667"/>
      <c r="N14" s="667"/>
      <c r="O14" s="667"/>
      <c r="P14" s="723"/>
      <c r="Q14" s="725"/>
      <c r="R14" s="749"/>
      <c r="S14" s="723"/>
      <c r="T14" s="725"/>
    </row>
    <row r="15" spans="1:23" s="36" customFormat="1" ht="12.75" x14ac:dyDescent="0.2">
      <c r="A15" s="304" t="s">
        <v>0</v>
      </c>
      <c r="B15" s="286">
        <v>6.7</v>
      </c>
      <c r="C15" s="286">
        <v>6.7</v>
      </c>
      <c r="D15" s="688"/>
      <c r="E15" s="688"/>
      <c r="F15" s="688"/>
      <c r="G15" s="690"/>
      <c r="H15" s="667"/>
      <c r="I15" s="712"/>
      <c r="J15" s="713"/>
      <c r="K15" s="667"/>
      <c r="L15" s="667"/>
      <c r="M15" s="667"/>
      <c r="N15" s="667"/>
      <c r="O15" s="667"/>
      <c r="P15" s="723"/>
      <c r="Q15" s="725"/>
      <c r="R15" s="749"/>
      <c r="S15" s="723"/>
      <c r="T15" s="725"/>
      <c r="W15" s="282"/>
    </row>
    <row r="16" spans="1:23" s="36" customFormat="1" ht="12.75" x14ac:dyDescent="0.2">
      <c r="A16" s="304" t="s">
        <v>191</v>
      </c>
      <c r="B16" s="286">
        <v>2.7</v>
      </c>
      <c r="C16" s="286">
        <v>2.7</v>
      </c>
      <c r="D16" s="688"/>
      <c r="E16" s="688"/>
      <c r="F16" s="688"/>
      <c r="G16" s="690"/>
      <c r="H16" s="667"/>
      <c r="I16" s="712"/>
      <c r="J16" s="713"/>
      <c r="K16" s="667"/>
      <c r="L16" s="667"/>
      <c r="M16" s="667"/>
      <c r="N16" s="667"/>
      <c r="O16" s="667"/>
      <c r="P16" s="723"/>
      <c r="Q16" s="725"/>
      <c r="R16" s="749"/>
      <c r="S16" s="723"/>
      <c r="T16" s="725"/>
    </row>
    <row r="17" spans="1:22" s="36" customFormat="1" ht="12.75" x14ac:dyDescent="0.2">
      <c r="A17" s="304" t="s">
        <v>192</v>
      </c>
      <c r="B17" s="286">
        <v>4</v>
      </c>
      <c r="C17" s="286">
        <v>4</v>
      </c>
      <c r="D17" s="688"/>
      <c r="E17" s="688"/>
      <c r="F17" s="688"/>
      <c r="G17" s="690"/>
      <c r="H17" s="667"/>
      <c r="I17" s="712"/>
      <c r="J17" s="713"/>
      <c r="K17" s="667"/>
      <c r="L17" s="667"/>
      <c r="M17" s="667"/>
      <c r="N17" s="667"/>
      <c r="O17" s="667"/>
      <c r="P17" s="723"/>
      <c r="Q17" s="725"/>
      <c r="R17" s="749"/>
      <c r="S17" s="723"/>
      <c r="T17" s="725"/>
    </row>
    <row r="18" spans="1:22" s="36" customFormat="1" ht="12.75" x14ac:dyDescent="0.2">
      <c r="A18" s="304" t="s">
        <v>193</v>
      </c>
      <c r="B18" s="286">
        <v>4</v>
      </c>
      <c r="C18" s="286">
        <v>4</v>
      </c>
      <c r="D18" s="688"/>
      <c r="E18" s="688"/>
      <c r="F18" s="688"/>
      <c r="G18" s="690"/>
      <c r="H18" s="667"/>
      <c r="I18" s="712"/>
      <c r="J18" s="713"/>
      <c r="K18" s="667"/>
      <c r="L18" s="667"/>
      <c r="M18" s="667"/>
      <c r="N18" s="667"/>
      <c r="O18" s="667"/>
      <c r="P18" s="723"/>
      <c r="Q18" s="725"/>
      <c r="R18" s="749"/>
      <c r="S18" s="723"/>
      <c r="T18" s="725"/>
      <c r="V18" s="41"/>
    </row>
    <row r="19" spans="1:22" s="36" customFormat="1" ht="13.5" thickBot="1" x14ac:dyDescent="0.25">
      <c r="A19" s="248" t="s">
        <v>194</v>
      </c>
      <c r="B19" s="287">
        <v>10</v>
      </c>
      <c r="C19" s="287">
        <v>10</v>
      </c>
      <c r="D19" s="689"/>
      <c r="E19" s="689"/>
      <c r="F19" s="689"/>
      <c r="G19" s="691"/>
      <c r="H19" s="668"/>
      <c r="I19" s="714"/>
      <c r="J19" s="715"/>
      <c r="K19" s="668"/>
      <c r="L19" s="668"/>
      <c r="M19" s="668"/>
      <c r="N19" s="668"/>
      <c r="O19" s="668"/>
      <c r="P19" s="734"/>
      <c r="Q19" s="735"/>
      <c r="R19" s="750"/>
      <c r="S19" s="734">
        <v>5.2</v>
      </c>
      <c r="T19" s="735"/>
    </row>
    <row r="20" spans="1:22" s="36" customFormat="1" ht="12.75" x14ac:dyDescent="0.2">
      <c r="A20" s="108" t="s">
        <v>195</v>
      </c>
      <c r="B20" s="300">
        <v>200</v>
      </c>
      <c r="C20" s="110"/>
      <c r="D20" s="672">
        <v>4.7</v>
      </c>
      <c r="E20" s="672">
        <v>5</v>
      </c>
      <c r="F20" s="672">
        <v>31.8</v>
      </c>
      <c r="G20" s="675">
        <v>187</v>
      </c>
      <c r="H20" s="666">
        <v>179.42</v>
      </c>
      <c r="I20" s="680">
        <v>26.06</v>
      </c>
      <c r="J20" s="711"/>
      <c r="K20" s="666">
        <v>179.02</v>
      </c>
      <c r="L20" s="666">
        <v>0.92</v>
      </c>
      <c r="M20" s="666">
        <v>0.06</v>
      </c>
      <c r="N20" s="666">
        <v>0.3</v>
      </c>
      <c r="O20" s="666">
        <v>1.92</v>
      </c>
      <c r="P20" s="744">
        <v>0.02</v>
      </c>
      <c r="Q20" s="747"/>
      <c r="R20" s="716"/>
      <c r="S20" s="717"/>
    </row>
    <row r="21" spans="1:22" s="36" customFormat="1" ht="12.75" x14ac:dyDescent="0.2">
      <c r="A21" s="247" t="s">
        <v>341</v>
      </c>
      <c r="B21" s="286">
        <v>4</v>
      </c>
      <c r="C21" s="286">
        <v>4</v>
      </c>
      <c r="D21" s="688"/>
      <c r="E21" s="688"/>
      <c r="F21" s="688"/>
      <c r="G21" s="690"/>
      <c r="H21" s="667"/>
      <c r="I21" s="712"/>
      <c r="J21" s="713"/>
      <c r="K21" s="667"/>
      <c r="L21" s="667"/>
      <c r="M21" s="667"/>
      <c r="N21" s="667"/>
      <c r="O21" s="667"/>
      <c r="P21" s="723"/>
      <c r="Q21" s="725"/>
      <c r="R21" s="706"/>
      <c r="S21" s="707"/>
    </row>
    <row r="22" spans="1:22" s="36" customFormat="1" ht="12.75" x14ac:dyDescent="0.2">
      <c r="A22" s="247" t="s">
        <v>224</v>
      </c>
      <c r="B22" s="286">
        <v>100</v>
      </c>
      <c r="C22" s="286">
        <v>100</v>
      </c>
      <c r="D22" s="688"/>
      <c r="E22" s="688"/>
      <c r="F22" s="688"/>
      <c r="G22" s="690"/>
      <c r="H22" s="667"/>
      <c r="I22" s="712"/>
      <c r="J22" s="713"/>
      <c r="K22" s="667"/>
      <c r="L22" s="667"/>
      <c r="M22" s="667"/>
      <c r="N22" s="667"/>
      <c r="O22" s="667"/>
      <c r="P22" s="723"/>
      <c r="Q22" s="725"/>
      <c r="R22" s="706"/>
      <c r="S22" s="707"/>
    </row>
    <row r="23" spans="1:22" s="36" customFormat="1" ht="13.5" thickBot="1" x14ac:dyDescent="0.25">
      <c r="A23" s="248" t="s">
        <v>203</v>
      </c>
      <c r="B23" s="287">
        <v>20</v>
      </c>
      <c r="C23" s="287">
        <v>20</v>
      </c>
      <c r="D23" s="689"/>
      <c r="E23" s="689"/>
      <c r="F23" s="689"/>
      <c r="G23" s="691"/>
      <c r="H23" s="668"/>
      <c r="I23" s="714"/>
      <c r="J23" s="715"/>
      <c r="K23" s="668"/>
      <c r="L23" s="668"/>
      <c r="M23" s="668"/>
      <c r="N23" s="668"/>
      <c r="O23" s="668"/>
      <c r="P23" s="734"/>
      <c r="Q23" s="735"/>
      <c r="R23" s="708"/>
      <c r="S23" s="709"/>
    </row>
    <row r="24" spans="1:22" s="36" customFormat="1" ht="12.75" x14ac:dyDescent="0.2">
      <c r="A24" s="108" t="s">
        <v>394</v>
      </c>
      <c r="B24" s="300">
        <v>63</v>
      </c>
      <c r="C24" s="110"/>
      <c r="D24" s="672">
        <v>9.33</v>
      </c>
      <c r="E24" s="672">
        <v>9.34</v>
      </c>
      <c r="F24" s="672">
        <v>20.54</v>
      </c>
      <c r="G24" s="675">
        <v>165.17</v>
      </c>
      <c r="H24" s="666">
        <v>19.09</v>
      </c>
      <c r="I24" s="680">
        <v>1.25</v>
      </c>
      <c r="J24" s="711"/>
      <c r="K24" s="666">
        <v>78.849999999999994</v>
      </c>
      <c r="L24" s="666">
        <v>19.920000000000002</v>
      </c>
      <c r="M24" s="666">
        <v>0.1</v>
      </c>
      <c r="N24" s="666">
        <v>0.04</v>
      </c>
      <c r="O24" s="666">
        <v>0</v>
      </c>
      <c r="P24" s="744">
        <v>0</v>
      </c>
      <c r="Q24" s="747"/>
      <c r="R24" s="716"/>
      <c r="S24" s="717"/>
    </row>
    <row r="25" spans="1:22" s="36" customFormat="1" ht="12.75" x14ac:dyDescent="0.2">
      <c r="A25" s="247" t="s">
        <v>448</v>
      </c>
      <c r="B25" s="286">
        <v>38</v>
      </c>
      <c r="C25" s="286">
        <v>38</v>
      </c>
      <c r="D25" s="688"/>
      <c r="E25" s="688"/>
      <c r="F25" s="688"/>
      <c r="G25" s="690"/>
      <c r="H25" s="667"/>
      <c r="I25" s="712"/>
      <c r="J25" s="713"/>
      <c r="K25" s="667"/>
      <c r="L25" s="667"/>
      <c r="M25" s="667"/>
      <c r="N25" s="667"/>
      <c r="O25" s="667"/>
      <c r="P25" s="723"/>
      <c r="Q25" s="725"/>
      <c r="R25" s="706"/>
      <c r="S25" s="707"/>
    </row>
    <row r="26" spans="1:22" s="36" customFormat="1" ht="12.75" x14ac:dyDescent="0.2">
      <c r="A26" s="155" t="s">
        <v>192</v>
      </c>
      <c r="B26" s="286">
        <v>5</v>
      </c>
      <c r="C26" s="286">
        <v>5</v>
      </c>
      <c r="D26" s="688"/>
      <c r="E26" s="688"/>
      <c r="F26" s="688"/>
      <c r="G26" s="690"/>
      <c r="H26" s="667"/>
      <c r="I26" s="712"/>
      <c r="J26" s="713"/>
      <c r="K26" s="667"/>
      <c r="L26" s="667"/>
      <c r="M26" s="667"/>
      <c r="N26" s="667"/>
      <c r="O26" s="667"/>
      <c r="P26" s="723"/>
      <c r="Q26" s="725"/>
      <c r="R26" s="706"/>
      <c r="S26" s="707"/>
    </row>
    <row r="27" spans="1:22" s="36" customFormat="1" ht="13.5" thickBot="1" x14ac:dyDescent="0.25">
      <c r="A27" s="156" t="s">
        <v>395</v>
      </c>
      <c r="B27" s="290">
        <v>20</v>
      </c>
      <c r="C27" s="290">
        <v>20</v>
      </c>
      <c r="D27" s="689"/>
      <c r="E27" s="689"/>
      <c r="F27" s="689"/>
      <c r="G27" s="691"/>
      <c r="H27" s="668"/>
      <c r="I27" s="714"/>
      <c r="J27" s="715"/>
      <c r="K27" s="668"/>
      <c r="L27" s="668"/>
      <c r="M27" s="668"/>
      <c r="N27" s="668"/>
      <c r="O27" s="668"/>
      <c r="P27" s="734"/>
      <c r="Q27" s="735"/>
      <c r="R27" s="708"/>
      <c r="S27" s="709"/>
    </row>
    <row r="28" spans="1:22" s="75" customFormat="1" ht="13.5" thickBot="1" x14ac:dyDescent="0.25">
      <c r="A28" s="109" t="s">
        <v>196</v>
      </c>
      <c r="B28" s="72"/>
      <c r="C28" s="72"/>
      <c r="D28" s="262">
        <f>D11+D20+D24</f>
        <v>29.03</v>
      </c>
      <c r="E28" s="262">
        <f>E11+E20+E24</f>
        <v>27.64</v>
      </c>
      <c r="F28" s="262">
        <f>F11+F20+F24</f>
        <v>66.039999999999992</v>
      </c>
      <c r="G28" s="73">
        <f>G11+G20+G24</f>
        <v>590.97</v>
      </c>
      <c r="H28" s="251">
        <f>H11+H20+H24</f>
        <v>265.40999999999997</v>
      </c>
      <c r="I28" s="686">
        <f t="shared" ref="I28" si="0">I11+I20+I24</f>
        <v>28.509999999999998</v>
      </c>
      <c r="J28" s="687"/>
      <c r="K28" s="251">
        <f>-K11+K20+K24</f>
        <v>257.87</v>
      </c>
      <c r="L28" s="251">
        <f>L11+L20+L24</f>
        <v>40.540000000000006</v>
      </c>
      <c r="M28" s="251">
        <f>M11+M20+M24</f>
        <v>0.22</v>
      </c>
      <c r="N28" s="251">
        <f>N11+N20+N24</f>
        <v>0.54</v>
      </c>
      <c r="O28" s="251">
        <f>O11+O20+O24</f>
        <v>2.96</v>
      </c>
      <c r="P28" s="686">
        <f t="shared" ref="P28" si="1">P11+P20+P24</f>
        <v>0.22</v>
      </c>
      <c r="Q28" s="687"/>
      <c r="R28" s="751"/>
      <c r="S28" s="752"/>
    </row>
    <row r="29" spans="1:22" s="36" customFormat="1" ht="13.5" thickBot="1" x14ac:dyDescent="0.25">
      <c r="A29" s="263" t="s">
        <v>197</v>
      </c>
      <c r="B29" s="265"/>
      <c r="C29" s="265"/>
      <c r="D29" s="265"/>
      <c r="E29" s="265"/>
      <c r="F29" s="265"/>
      <c r="G29" s="256"/>
      <c r="H29" s="256"/>
      <c r="I29" s="698"/>
      <c r="J29" s="699"/>
      <c r="K29" s="256"/>
      <c r="L29" s="256"/>
      <c r="M29" s="256"/>
      <c r="N29" s="256"/>
      <c r="O29" s="256"/>
      <c r="P29" s="698"/>
      <c r="Q29" s="699"/>
      <c r="R29" s="698"/>
      <c r="S29" s="699"/>
    </row>
    <row r="30" spans="1:22" s="36" customFormat="1" ht="12.75" x14ac:dyDescent="0.2">
      <c r="A30" s="108" t="s">
        <v>198</v>
      </c>
      <c r="B30" s="300">
        <v>100</v>
      </c>
      <c r="C30" s="110"/>
      <c r="D30" s="672">
        <v>2.2000000000000002</v>
      </c>
      <c r="E30" s="672">
        <v>7.6</v>
      </c>
      <c r="F30" s="672">
        <v>11.4</v>
      </c>
      <c r="G30" s="675">
        <v>128</v>
      </c>
      <c r="H30" s="666">
        <v>42.1</v>
      </c>
      <c r="I30" s="680">
        <v>34.299999999999997</v>
      </c>
      <c r="J30" s="711"/>
      <c r="K30" s="666">
        <v>0</v>
      </c>
      <c r="L30" s="666">
        <v>1.9</v>
      </c>
      <c r="M30" s="666">
        <v>0.06</v>
      </c>
      <c r="N30" s="666">
        <v>0.08</v>
      </c>
      <c r="O30" s="666">
        <v>14.9</v>
      </c>
      <c r="P30" s="744">
        <v>8.0000000000000002E-3</v>
      </c>
      <c r="Q30" s="747"/>
      <c r="R30" s="744"/>
      <c r="S30" s="747"/>
    </row>
    <row r="31" spans="1:22" s="36" customFormat="1" ht="16.5" customHeight="1" x14ac:dyDescent="0.2">
      <c r="A31" s="247" t="s">
        <v>125</v>
      </c>
      <c r="B31" s="288">
        <v>94</v>
      </c>
      <c r="C31" s="291">
        <v>75</v>
      </c>
      <c r="D31" s="688"/>
      <c r="E31" s="688"/>
      <c r="F31" s="688"/>
      <c r="G31" s="690"/>
      <c r="H31" s="667"/>
      <c r="I31" s="712"/>
      <c r="J31" s="713"/>
      <c r="K31" s="667"/>
      <c r="L31" s="667"/>
      <c r="M31" s="667"/>
      <c r="N31" s="667"/>
      <c r="O31" s="667"/>
      <c r="P31" s="723"/>
      <c r="Q31" s="725"/>
      <c r="R31" s="723"/>
      <c r="S31" s="725"/>
    </row>
    <row r="32" spans="1:22" s="36" customFormat="1" ht="12.75" customHeight="1" x14ac:dyDescent="0.2">
      <c r="A32" s="247" t="s">
        <v>199</v>
      </c>
      <c r="B32" s="288">
        <v>21</v>
      </c>
      <c r="C32" s="291">
        <v>18</v>
      </c>
      <c r="D32" s="688"/>
      <c r="E32" s="688"/>
      <c r="F32" s="688"/>
      <c r="G32" s="690"/>
      <c r="H32" s="667"/>
      <c r="I32" s="712"/>
      <c r="J32" s="713"/>
      <c r="K32" s="667"/>
      <c r="L32" s="667"/>
      <c r="M32" s="667"/>
      <c r="N32" s="667"/>
      <c r="O32" s="667"/>
      <c r="P32" s="723"/>
      <c r="Q32" s="725"/>
      <c r="R32" s="723"/>
      <c r="S32" s="725"/>
    </row>
    <row r="33" spans="1:25" s="36" customFormat="1" ht="12.75" x14ac:dyDescent="0.2">
      <c r="A33" s="247" t="s">
        <v>281</v>
      </c>
      <c r="B33" s="288">
        <v>28</v>
      </c>
      <c r="C33" s="291">
        <v>28</v>
      </c>
      <c r="D33" s="688"/>
      <c r="E33" s="688"/>
      <c r="F33" s="688"/>
      <c r="G33" s="690"/>
      <c r="H33" s="667"/>
      <c r="I33" s="712"/>
      <c r="J33" s="713"/>
      <c r="K33" s="667"/>
      <c r="L33" s="667"/>
      <c r="M33" s="667"/>
      <c r="N33" s="667"/>
      <c r="O33" s="667"/>
      <c r="P33" s="723"/>
      <c r="Q33" s="725"/>
      <c r="R33" s="723"/>
      <c r="S33" s="725"/>
      <c r="Y33" s="41"/>
    </row>
    <row r="34" spans="1:25" s="36" customFormat="1" ht="12.75" x14ac:dyDescent="0.2">
      <c r="A34" s="247" t="s">
        <v>201</v>
      </c>
      <c r="B34" s="288">
        <v>8</v>
      </c>
      <c r="C34" s="291">
        <v>8</v>
      </c>
      <c r="D34" s="688"/>
      <c r="E34" s="688"/>
      <c r="F34" s="688"/>
      <c r="G34" s="690"/>
      <c r="H34" s="667"/>
      <c r="I34" s="712"/>
      <c r="J34" s="713"/>
      <c r="K34" s="667"/>
      <c r="L34" s="667"/>
      <c r="M34" s="667"/>
      <c r="N34" s="667"/>
      <c r="O34" s="667"/>
      <c r="P34" s="723"/>
      <c r="Q34" s="725"/>
      <c r="R34" s="723"/>
      <c r="S34" s="725"/>
    </row>
    <row r="35" spans="1:25" s="36" customFormat="1" ht="12.75" x14ac:dyDescent="0.2">
      <c r="A35" s="247" t="s">
        <v>202</v>
      </c>
      <c r="B35" s="288">
        <v>0.45</v>
      </c>
      <c r="C35" s="291">
        <v>0.45</v>
      </c>
      <c r="D35" s="688"/>
      <c r="E35" s="688"/>
      <c r="F35" s="688"/>
      <c r="G35" s="690"/>
      <c r="H35" s="667"/>
      <c r="I35" s="712"/>
      <c r="J35" s="713"/>
      <c r="K35" s="667"/>
      <c r="L35" s="667"/>
      <c r="M35" s="667"/>
      <c r="N35" s="667"/>
      <c r="O35" s="667"/>
      <c r="P35" s="723"/>
      <c r="Q35" s="725"/>
      <c r="R35" s="723"/>
      <c r="S35" s="725"/>
    </row>
    <row r="36" spans="1:25" s="36" customFormat="1" ht="12.75" x14ac:dyDescent="0.2">
      <c r="A36" s="247" t="s">
        <v>203</v>
      </c>
      <c r="B36" s="291">
        <v>1.2</v>
      </c>
      <c r="C36" s="291">
        <v>1.2</v>
      </c>
      <c r="D36" s="688"/>
      <c r="E36" s="688"/>
      <c r="F36" s="688"/>
      <c r="G36" s="690"/>
      <c r="H36" s="667"/>
      <c r="I36" s="712"/>
      <c r="J36" s="713"/>
      <c r="K36" s="667"/>
      <c r="L36" s="667"/>
      <c r="M36" s="667"/>
      <c r="N36" s="667"/>
      <c r="O36" s="667"/>
      <c r="P36" s="723"/>
      <c r="Q36" s="725"/>
      <c r="R36" s="723"/>
      <c r="S36" s="725"/>
    </row>
    <row r="37" spans="1:25" s="36" customFormat="1" ht="13.5" thickBot="1" x14ac:dyDescent="0.25">
      <c r="A37" s="248" t="s">
        <v>302</v>
      </c>
      <c r="B37" s="289">
        <v>1</v>
      </c>
      <c r="C37" s="292">
        <v>1</v>
      </c>
      <c r="D37" s="689"/>
      <c r="E37" s="689"/>
      <c r="F37" s="689"/>
      <c r="G37" s="691"/>
      <c r="H37" s="668"/>
      <c r="I37" s="714"/>
      <c r="J37" s="715"/>
      <c r="K37" s="668"/>
      <c r="L37" s="668"/>
      <c r="M37" s="668"/>
      <c r="N37" s="668"/>
      <c r="O37" s="668"/>
      <c r="P37" s="734"/>
      <c r="Q37" s="735"/>
      <c r="R37" s="734"/>
      <c r="S37" s="735"/>
    </row>
    <row r="38" spans="1:25" s="36" customFormat="1" ht="25.5" x14ac:dyDescent="0.2">
      <c r="A38" s="108" t="s">
        <v>465</v>
      </c>
      <c r="B38" s="301" t="s">
        <v>208</v>
      </c>
      <c r="C38" s="285"/>
      <c r="D38" s="669">
        <v>15</v>
      </c>
      <c r="E38" s="672">
        <v>11.1</v>
      </c>
      <c r="F38" s="672">
        <v>20.9</v>
      </c>
      <c r="G38" s="675">
        <v>248.7</v>
      </c>
      <c r="H38" s="666">
        <v>89.25</v>
      </c>
      <c r="I38" s="680">
        <v>13.5</v>
      </c>
      <c r="J38" s="681"/>
      <c r="K38" s="666">
        <v>33.35</v>
      </c>
      <c r="L38" s="666">
        <v>0.95</v>
      </c>
      <c r="M38" s="666">
        <v>0.03</v>
      </c>
      <c r="N38" s="666">
        <v>0</v>
      </c>
      <c r="O38" s="666">
        <v>2.1</v>
      </c>
      <c r="P38" s="744">
        <v>1.1299999999999999</v>
      </c>
      <c r="Q38" s="747"/>
      <c r="R38" s="744"/>
      <c r="S38" s="747"/>
    </row>
    <row r="39" spans="1:25" s="36" customFormat="1" ht="12.75" customHeight="1" x14ac:dyDescent="0.2">
      <c r="A39" s="247" t="s">
        <v>457</v>
      </c>
      <c r="B39" s="293">
        <v>100</v>
      </c>
      <c r="C39" s="294">
        <v>75</v>
      </c>
      <c r="D39" s="670"/>
      <c r="E39" s="673"/>
      <c r="F39" s="673"/>
      <c r="G39" s="676"/>
      <c r="H39" s="678"/>
      <c r="I39" s="682"/>
      <c r="J39" s="683"/>
      <c r="K39" s="678"/>
      <c r="L39" s="678"/>
      <c r="M39" s="678"/>
      <c r="N39" s="678"/>
      <c r="O39" s="678"/>
      <c r="P39" s="723"/>
      <c r="Q39" s="725"/>
      <c r="R39" s="723"/>
      <c r="S39" s="725"/>
    </row>
    <row r="40" spans="1:25" s="36" customFormat="1" ht="12.75" customHeight="1" x14ac:dyDescent="0.2">
      <c r="A40" s="247" t="s">
        <v>458</v>
      </c>
      <c r="B40" s="293">
        <v>107</v>
      </c>
      <c r="C40" s="294">
        <v>75</v>
      </c>
      <c r="D40" s="670"/>
      <c r="E40" s="673"/>
      <c r="F40" s="673"/>
      <c r="G40" s="676"/>
      <c r="H40" s="678"/>
      <c r="I40" s="682"/>
      <c r="J40" s="683"/>
      <c r="K40" s="678"/>
      <c r="L40" s="678"/>
      <c r="M40" s="678"/>
      <c r="N40" s="678"/>
      <c r="O40" s="678"/>
      <c r="P40" s="723"/>
      <c r="Q40" s="725"/>
      <c r="R40" s="723"/>
      <c r="S40" s="725"/>
    </row>
    <row r="41" spans="1:25" s="36" customFormat="1" ht="12.75" customHeight="1" x14ac:dyDescent="0.2">
      <c r="A41" s="247" t="s">
        <v>459</v>
      </c>
      <c r="B41" s="293">
        <v>115</v>
      </c>
      <c r="C41" s="294">
        <v>75</v>
      </c>
      <c r="D41" s="670"/>
      <c r="E41" s="673"/>
      <c r="F41" s="673"/>
      <c r="G41" s="676"/>
      <c r="H41" s="678"/>
      <c r="I41" s="682"/>
      <c r="J41" s="683"/>
      <c r="K41" s="678"/>
      <c r="L41" s="678"/>
      <c r="M41" s="678"/>
      <c r="N41" s="678"/>
      <c r="O41" s="678"/>
      <c r="P41" s="723"/>
      <c r="Q41" s="725"/>
      <c r="R41" s="723"/>
      <c r="S41" s="725"/>
    </row>
    <row r="42" spans="1:25" s="36" customFormat="1" ht="12.75" customHeight="1" x14ac:dyDescent="0.2">
      <c r="A42" s="247" t="s">
        <v>460</v>
      </c>
      <c r="B42" s="293">
        <v>125</v>
      </c>
      <c r="C42" s="294">
        <v>75</v>
      </c>
      <c r="D42" s="670"/>
      <c r="E42" s="673"/>
      <c r="F42" s="673"/>
      <c r="G42" s="676"/>
      <c r="H42" s="678"/>
      <c r="I42" s="682"/>
      <c r="J42" s="683"/>
      <c r="K42" s="678"/>
      <c r="L42" s="678"/>
      <c r="M42" s="678"/>
      <c r="N42" s="678"/>
      <c r="O42" s="678"/>
      <c r="P42" s="723"/>
      <c r="Q42" s="725"/>
      <c r="R42" s="723"/>
      <c r="S42" s="725"/>
    </row>
    <row r="43" spans="1:25" s="36" customFormat="1" ht="12.75" customHeight="1" x14ac:dyDescent="0.2">
      <c r="A43" s="247" t="s">
        <v>466</v>
      </c>
      <c r="B43" s="293"/>
      <c r="C43" s="294"/>
      <c r="D43" s="670"/>
      <c r="E43" s="673"/>
      <c r="F43" s="673"/>
      <c r="G43" s="676"/>
      <c r="H43" s="678"/>
      <c r="I43" s="682"/>
      <c r="J43" s="683"/>
      <c r="K43" s="678"/>
      <c r="L43" s="678"/>
      <c r="M43" s="678"/>
      <c r="N43" s="678"/>
      <c r="O43" s="678"/>
      <c r="P43" s="723"/>
      <c r="Q43" s="725"/>
      <c r="R43" s="723"/>
      <c r="S43" s="725"/>
    </row>
    <row r="44" spans="1:25" s="36" customFormat="1" ht="12.75" customHeight="1" x14ac:dyDescent="0.2">
      <c r="A44" s="247" t="s">
        <v>467</v>
      </c>
      <c r="B44" s="293">
        <v>5</v>
      </c>
      <c r="C44" s="294">
        <v>5</v>
      </c>
      <c r="D44" s="670"/>
      <c r="E44" s="673"/>
      <c r="F44" s="673"/>
      <c r="G44" s="676"/>
      <c r="H44" s="678"/>
      <c r="I44" s="682"/>
      <c r="J44" s="683"/>
      <c r="K44" s="678"/>
      <c r="L44" s="678"/>
      <c r="M44" s="678"/>
      <c r="N44" s="678"/>
      <c r="O44" s="678"/>
      <c r="P44" s="723"/>
      <c r="Q44" s="725"/>
      <c r="R44" s="723"/>
      <c r="S44" s="725"/>
    </row>
    <row r="45" spans="1:25" s="36" customFormat="1" ht="12.75" customHeight="1" x14ac:dyDescent="0.2">
      <c r="A45" s="247" t="s">
        <v>125</v>
      </c>
      <c r="B45" s="295" t="s">
        <v>461</v>
      </c>
      <c r="C45" s="296" t="s">
        <v>462</v>
      </c>
      <c r="D45" s="670"/>
      <c r="E45" s="673"/>
      <c r="F45" s="673"/>
      <c r="G45" s="676"/>
      <c r="H45" s="678"/>
      <c r="I45" s="682"/>
      <c r="J45" s="683"/>
      <c r="K45" s="678"/>
      <c r="L45" s="678"/>
      <c r="M45" s="678"/>
      <c r="N45" s="678"/>
      <c r="O45" s="678"/>
      <c r="P45" s="723"/>
      <c r="Q45" s="725"/>
      <c r="R45" s="723"/>
      <c r="S45" s="725"/>
    </row>
    <row r="46" spans="1:25" s="36" customFormat="1" ht="12.75" customHeight="1" x14ac:dyDescent="0.2">
      <c r="A46" s="247" t="s">
        <v>199</v>
      </c>
      <c r="B46" s="295" t="s">
        <v>463</v>
      </c>
      <c r="C46" s="296" t="s">
        <v>464</v>
      </c>
      <c r="D46" s="670"/>
      <c r="E46" s="673"/>
      <c r="F46" s="673"/>
      <c r="G46" s="676"/>
      <c r="H46" s="678"/>
      <c r="I46" s="682"/>
      <c r="J46" s="683"/>
      <c r="K46" s="678"/>
      <c r="L46" s="678"/>
      <c r="M46" s="678"/>
      <c r="N46" s="678"/>
      <c r="O46" s="678"/>
      <c r="P46" s="723"/>
      <c r="Q46" s="725"/>
      <c r="R46" s="723"/>
      <c r="S46" s="725"/>
    </row>
    <row r="47" spans="1:25" s="36" customFormat="1" ht="13.5" customHeight="1" thickBot="1" x14ac:dyDescent="0.25">
      <c r="A47" s="247" t="s">
        <v>206</v>
      </c>
      <c r="B47" s="293">
        <v>27</v>
      </c>
      <c r="C47" s="294">
        <v>15</v>
      </c>
      <c r="D47" s="670"/>
      <c r="E47" s="673"/>
      <c r="F47" s="673"/>
      <c r="G47" s="676"/>
      <c r="H47" s="678"/>
      <c r="I47" s="682"/>
      <c r="J47" s="683"/>
      <c r="K47" s="678"/>
      <c r="L47" s="678"/>
      <c r="M47" s="678"/>
      <c r="N47" s="678"/>
      <c r="O47" s="678"/>
      <c r="P47" s="723"/>
      <c r="Q47" s="725"/>
      <c r="R47" s="723"/>
      <c r="S47" s="725"/>
      <c r="W47" s="41"/>
    </row>
    <row r="48" spans="1:25" s="36" customFormat="1" ht="13.5" customHeight="1" thickBot="1" x14ac:dyDescent="0.25">
      <c r="A48" s="247" t="s">
        <v>192</v>
      </c>
      <c r="B48" s="293">
        <v>5</v>
      </c>
      <c r="C48" s="294">
        <v>5</v>
      </c>
      <c r="D48" s="670"/>
      <c r="E48" s="673"/>
      <c r="F48" s="673"/>
      <c r="G48" s="676"/>
      <c r="H48" s="678"/>
      <c r="I48" s="682"/>
      <c r="J48" s="683"/>
      <c r="K48" s="678"/>
      <c r="L48" s="678"/>
      <c r="M48" s="678"/>
      <c r="N48" s="678"/>
      <c r="O48" s="678"/>
      <c r="P48" s="723"/>
      <c r="Q48" s="725"/>
      <c r="R48" s="723"/>
      <c r="S48" s="725"/>
      <c r="W48" s="41"/>
      <c r="X48" s="284"/>
    </row>
    <row r="49" spans="1:19" s="36" customFormat="1" ht="12.75" customHeight="1" x14ac:dyDescent="0.2">
      <c r="A49" s="247" t="s">
        <v>207</v>
      </c>
      <c r="B49" s="293">
        <v>10</v>
      </c>
      <c r="C49" s="294">
        <v>10</v>
      </c>
      <c r="D49" s="670"/>
      <c r="E49" s="673"/>
      <c r="F49" s="673"/>
      <c r="G49" s="676"/>
      <c r="H49" s="678"/>
      <c r="I49" s="682"/>
      <c r="J49" s="683"/>
      <c r="K49" s="678"/>
      <c r="L49" s="678"/>
      <c r="M49" s="678"/>
      <c r="N49" s="678"/>
      <c r="O49" s="678"/>
      <c r="P49" s="723"/>
      <c r="Q49" s="725"/>
      <c r="R49" s="723"/>
      <c r="S49" s="725"/>
    </row>
    <row r="50" spans="1:19" s="36" customFormat="1" ht="13.5" customHeight="1" thickBot="1" x14ac:dyDescent="0.25">
      <c r="A50" s="247" t="s">
        <v>260</v>
      </c>
      <c r="B50" s="297">
        <v>54</v>
      </c>
      <c r="C50" s="294">
        <v>40</v>
      </c>
      <c r="D50" s="670"/>
      <c r="E50" s="673"/>
      <c r="F50" s="673"/>
      <c r="G50" s="676"/>
      <c r="H50" s="678"/>
      <c r="I50" s="682"/>
      <c r="J50" s="683"/>
      <c r="K50" s="678"/>
      <c r="L50" s="678"/>
      <c r="M50" s="678"/>
      <c r="N50" s="678"/>
      <c r="O50" s="678"/>
      <c r="P50" s="734"/>
      <c r="Q50" s="735"/>
      <c r="R50" s="734"/>
      <c r="S50" s="735"/>
    </row>
    <row r="51" spans="1:19" s="36" customFormat="1" ht="13.5" customHeight="1" x14ac:dyDescent="0.2">
      <c r="A51" s="247" t="s">
        <v>472</v>
      </c>
      <c r="B51" s="297">
        <v>1.35</v>
      </c>
      <c r="C51" s="334">
        <v>1</v>
      </c>
      <c r="D51" s="670"/>
      <c r="E51" s="673"/>
      <c r="F51" s="673"/>
      <c r="G51" s="676"/>
      <c r="H51" s="678"/>
      <c r="I51" s="682"/>
      <c r="J51" s="683"/>
      <c r="K51" s="678"/>
      <c r="L51" s="678"/>
      <c r="M51" s="678"/>
      <c r="N51" s="678"/>
      <c r="O51" s="678"/>
      <c r="P51" s="242"/>
      <c r="Q51" s="243"/>
      <c r="R51" s="242"/>
      <c r="S51" s="243"/>
    </row>
    <row r="52" spans="1:19" s="36" customFormat="1" ht="13.5" customHeight="1" thickBot="1" x14ac:dyDescent="0.25">
      <c r="A52" s="248" t="s">
        <v>302</v>
      </c>
      <c r="B52" s="298">
        <v>2</v>
      </c>
      <c r="C52" s="299">
        <v>2</v>
      </c>
      <c r="D52" s="671"/>
      <c r="E52" s="674"/>
      <c r="F52" s="674"/>
      <c r="G52" s="677"/>
      <c r="H52" s="679"/>
      <c r="I52" s="684"/>
      <c r="J52" s="685"/>
      <c r="K52" s="679"/>
      <c r="L52" s="679"/>
      <c r="M52" s="679"/>
      <c r="N52" s="679"/>
      <c r="O52" s="679"/>
      <c r="P52" s="242"/>
      <c r="Q52" s="243"/>
      <c r="R52" s="242"/>
      <c r="S52" s="243"/>
    </row>
    <row r="53" spans="1:19" s="133" customFormat="1" ht="12.75" x14ac:dyDescent="0.2">
      <c r="A53" s="148" t="s">
        <v>470</v>
      </c>
      <c r="B53" s="317">
        <v>100</v>
      </c>
      <c r="C53" s="149"/>
      <c r="D53" s="776">
        <v>12.42</v>
      </c>
      <c r="E53" s="776">
        <v>14.78</v>
      </c>
      <c r="F53" s="776">
        <v>11.78</v>
      </c>
      <c r="G53" s="779">
        <v>231.3</v>
      </c>
      <c r="H53" s="755">
        <v>15.23</v>
      </c>
      <c r="I53" s="755">
        <v>24.6</v>
      </c>
      <c r="J53" s="314">
        <f>SUM(I53)</f>
        <v>24.6</v>
      </c>
      <c r="K53" s="755">
        <v>2.4300000000000002</v>
      </c>
      <c r="L53" s="755">
        <v>6.3E-2</v>
      </c>
      <c r="M53" s="755">
        <v>0.09</v>
      </c>
      <c r="N53" s="755">
        <v>1.17</v>
      </c>
      <c r="O53" s="756">
        <v>0</v>
      </c>
    </row>
    <row r="54" spans="1:19" s="133" customFormat="1" ht="12.75" customHeight="1" x14ac:dyDescent="0.2">
      <c r="A54" s="277" t="s">
        <v>469</v>
      </c>
      <c r="B54" s="318">
        <v>72.319999999999993</v>
      </c>
      <c r="C54" s="318">
        <v>64</v>
      </c>
      <c r="D54" s="777"/>
      <c r="E54" s="673"/>
      <c r="F54" s="673"/>
      <c r="G54" s="676"/>
      <c r="H54" s="678"/>
      <c r="I54" s="678"/>
      <c r="J54" s="315"/>
      <c r="K54" s="678"/>
      <c r="L54" s="678"/>
      <c r="M54" s="678"/>
      <c r="N54" s="678"/>
      <c r="O54" s="670"/>
    </row>
    <row r="55" spans="1:19" s="133" customFormat="1" ht="12.75" customHeight="1" x14ac:dyDescent="0.2">
      <c r="A55" s="277" t="s">
        <v>205</v>
      </c>
      <c r="B55" s="318">
        <v>8</v>
      </c>
      <c r="C55" s="318">
        <v>8</v>
      </c>
      <c r="D55" s="777"/>
      <c r="E55" s="673"/>
      <c r="F55" s="673"/>
      <c r="G55" s="676"/>
      <c r="H55" s="678"/>
      <c r="I55" s="678"/>
      <c r="J55" s="315"/>
      <c r="K55" s="678"/>
      <c r="L55" s="678"/>
      <c r="M55" s="678"/>
      <c r="N55" s="678"/>
      <c r="O55" s="670"/>
    </row>
    <row r="56" spans="1:19" s="133" customFormat="1" ht="12.75" customHeight="1" x14ac:dyDescent="0.2">
      <c r="A56" s="277" t="s">
        <v>199</v>
      </c>
      <c r="B56" s="318">
        <v>35</v>
      </c>
      <c r="C56" s="318">
        <v>30</v>
      </c>
      <c r="D56" s="777"/>
      <c r="E56" s="673"/>
      <c r="F56" s="673"/>
      <c r="G56" s="676"/>
      <c r="H56" s="678"/>
      <c r="I56" s="678"/>
      <c r="J56" s="315"/>
      <c r="K56" s="678"/>
      <c r="L56" s="678"/>
      <c r="M56" s="678"/>
      <c r="N56" s="678"/>
      <c r="O56" s="670"/>
    </row>
    <row r="57" spans="1:19" s="133" customFormat="1" ht="12.75" customHeight="1" x14ac:dyDescent="0.2">
      <c r="A57" s="277" t="s">
        <v>201</v>
      </c>
      <c r="B57" s="318">
        <v>5</v>
      </c>
      <c r="C57" s="318">
        <v>5</v>
      </c>
      <c r="D57" s="777"/>
      <c r="E57" s="673"/>
      <c r="F57" s="673"/>
      <c r="G57" s="676"/>
      <c r="H57" s="678"/>
      <c r="I57" s="678"/>
      <c r="J57" s="315"/>
      <c r="K57" s="678"/>
      <c r="L57" s="678"/>
      <c r="M57" s="678"/>
      <c r="N57" s="678"/>
      <c r="O57" s="670"/>
    </row>
    <row r="58" spans="1:19" s="133" customFormat="1" ht="12.75" customHeight="1" x14ac:dyDescent="0.2">
      <c r="A58" s="277" t="s">
        <v>216</v>
      </c>
      <c r="B58" s="318">
        <v>6.7</v>
      </c>
      <c r="C58" s="318">
        <v>6.7</v>
      </c>
      <c r="D58" s="777"/>
      <c r="E58" s="673"/>
      <c r="F58" s="673"/>
      <c r="G58" s="676"/>
      <c r="H58" s="678"/>
      <c r="I58" s="678"/>
      <c r="J58" s="315"/>
      <c r="K58" s="678"/>
      <c r="L58" s="678"/>
      <c r="M58" s="678"/>
      <c r="N58" s="678"/>
      <c r="O58" s="670"/>
    </row>
    <row r="59" spans="1:19" s="133" customFormat="1" ht="12.75" customHeight="1" x14ac:dyDescent="0.2">
      <c r="A59" s="277" t="s">
        <v>201</v>
      </c>
      <c r="B59" s="318">
        <v>8.3000000000000007</v>
      </c>
      <c r="C59" s="318">
        <v>8.3000000000000007</v>
      </c>
      <c r="D59" s="777"/>
      <c r="E59" s="673"/>
      <c r="F59" s="673"/>
      <c r="G59" s="676"/>
      <c r="H59" s="678"/>
      <c r="I59" s="678"/>
      <c r="J59" s="315"/>
      <c r="K59" s="678"/>
      <c r="L59" s="678"/>
      <c r="M59" s="678"/>
      <c r="N59" s="678"/>
      <c r="O59" s="670"/>
    </row>
    <row r="60" spans="1:19" s="133" customFormat="1" ht="13.5" customHeight="1" thickBot="1" x14ac:dyDescent="0.25">
      <c r="A60" s="278" t="s">
        <v>218</v>
      </c>
      <c r="B60" s="319">
        <v>2</v>
      </c>
      <c r="C60" s="319">
        <v>2</v>
      </c>
      <c r="D60" s="778"/>
      <c r="E60" s="674"/>
      <c r="F60" s="674"/>
      <c r="G60" s="677"/>
      <c r="H60" s="679"/>
      <c r="I60" s="679"/>
      <c r="J60" s="316"/>
      <c r="K60" s="679"/>
      <c r="L60" s="679"/>
      <c r="M60" s="679"/>
      <c r="N60" s="679"/>
      <c r="O60" s="671"/>
    </row>
    <row r="61" spans="1:19" s="36" customFormat="1" ht="12.75" x14ac:dyDescent="0.2">
      <c r="A61" s="108" t="s">
        <v>399</v>
      </c>
      <c r="B61" s="300">
        <v>150</v>
      </c>
      <c r="C61" s="110"/>
      <c r="D61" s="672">
        <v>4.3</v>
      </c>
      <c r="E61" s="672">
        <v>14.5</v>
      </c>
      <c r="F61" s="672">
        <v>29.33</v>
      </c>
      <c r="G61" s="675">
        <v>268</v>
      </c>
      <c r="H61" s="666">
        <v>14.67</v>
      </c>
      <c r="I61" s="680">
        <v>22.2</v>
      </c>
      <c r="J61" s="711"/>
      <c r="K61" s="666">
        <v>146.66</v>
      </c>
      <c r="L61" s="666">
        <v>0.91</v>
      </c>
      <c r="M61" s="666">
        <v>7.0999999999999994E-2</v>
      </c>
      <c r="N61" s="666">
        <v>0.35</v>
      </c>
      <c r="O61" s="666">
        <v>2.0299999999999998</v>
      </c>
      <c r="P61" s="748">
        <v>0.27</v>
      </c>
      <c r="Q61" s="744"/>
      <c r="R61" s="745"/>
      <c r="S61" s="747"/>
    </row>
    <row r="62" spans="1:19" s="36" customFormat="1" ht="12.75" x14ac:dyDescent="0.2">
      <c r="A62" s="247" t="s">
        <v>400</v>
      </c>
      <c r="B62" s="288">
        <v>51</v>
      </c>
      <c r="C62" s="288">
        <v>51</v>
      </c>
      <c r="D62" s="688"/>
      <c r="E62" s="688"/>
      <c r="F62" s="688"/>
      <c r="G62" s="690"/>
      <c r="H62" s="667"/>
      <c r="I62" s="712"/>
      <c r="J62" s="713"/>
      <c r="K62" s="667"/>
      <c r="L62" s="667"/>
      <c r="M62" s="667"/>
      <c r="N62" s="667"/>
      <c r="O62" s="667"/>
      <c r="P62" s="749"/>
      <c r="Q62" s="723"/>
      <c r="R62" s="746"/>
      <c r="S62" s="725"/>
    </row>
    <row r="63" spans="1:19" s="36" customFormat="1" ht="12.75" x14ac:dyDescent="0.2">
      <c r="A63" s="247" t="s">
        <v>42</v>
      </c>
      <c r="B63" s="288">
        <v>5.25</v>
      </c>
      <c r="C63" s="288">
        <v>5.25</v>
      </c>
      <c r="D63" s="688"/>
      <c r="E63" s="688"/>
      <c r="F63" s="688"/>
      <c r="G63" s="690"/>
      <c r="H63" s="667"/>
      <c r="I63" s="712"/>
      <c r="J63" s="713"/>
      <c r="K63" s="667"/>
      <c r="L63" s="667"/>
      <c r="M63" s="667"/>
      <c r="N63" s="667"/>
      <c r="O63" s="667"/>
      <c r="P63" s="749"/>
      <c r="Q63" s="723"/>
      <c r="R63" s="746"/>
      <c r="S63" s="725"/>
    </row>
    <row r="64" spans="1:19" s="36" customFormat="1" ht="13.5" thickBot="1" x14ac:dyDescent="0.25">
      <c r="A64" s="248" t="s">
        <v>302</v>
      </c>
      <c r="B64" s="289">
        <v>3</v>
      </c>
      <c r="C64" s="289">
        <v>3</v>
      </c>
      <c r="D64" s="689"/>
      <c r="E64" s="689"/>
      <c r="F64" s="689"/>
      <c r="G64" s="691"/>
      <c r="H64" s="668"/>
      <c r="I64" s="712"/>
      <c r="J64" s="713"/>
      <c r="K64" s="667"/>
      <c r="L64" s="668"/>
      <c r="M64" s="668"/>
      <c r="N64" s="668"/>
      <c r="O64" s="668"/>
      <c r="P64" s="750"/>
      <c r="Q64" s="734"/>
      <c r="R64" s="754"/>
      <c r="S64" s="735"/>
    </row>
    <row r="65" spans="1:19" s="36" customFormat="1" ht="13.5" thickBot="1" x14ac:dyDescent="0.25">
      <c r="A65" s="263" t="s">
        <v>211</v>
      </c>
      <c r="B65" s="302">
        <v>200</v>
      </c>
      <c r="C65" s="326">
        <v>200</v>
      </c>
      <c r="D65" s="265">
        <v>1</v>
      </c>
      <c r="E65" s="265">
        <v>0</v>
      </c>
      <c r="F65" s="265">
        <v>21.2</v>
      </c>
      <c r="G65" s="245">
        <v>88</v>
      </c>
      <c r="H65" s="244">
        <v>14</v>
      </c>
      <c r="I65" s="1105">
        <v>2.8</v>
      </c>
      <c r="J65" s="1106"/>
      <c r="K65" s="206">
        <v>14</v>
      </c>
      <c r="L65" s="245">
        <v>8</v>
      </c>
      <c r="M65" s="245">
        <v>0.02</v>
      </c>
      <c r="N65" s="245">
        <v>0.2</v>
      </c>
      <c r="O65" s="245">
        <v>4</v>
      </c>
      <c r="P65" s="245">
        <v>0</v>
      </c>
      <c r="Q65" s="698"/>
      <c r="R65" s="782"/>
      <c r="S65" s="699"/>
    </row>
    <row r="66" spans="1:19" s="36" customFormat="1" ht="13.5" thickBot="1" x14ac:dyDescent="0.25">
      <c r="A66" s="263" t="s">
        <v>212</v>
      </c>
      <c r="B66" s="302">
        <v>76</v>
      </c>
      <c r="C66" s="326">
        <v>76</v>
      </c>
      <c r="D66" s="265">
        <v>7.1</v>
      </c>
      <c r="E66" s="265">
        <v>0.92</v>
      </c>
      <c r="F66" s="265">
        <v>43.43</v>
      </c>
      <c r="G66" s="245">
        <v>211.5</v>
      </c>
      <c r="H66" s="244">
        <v>127.8</v>
      </c>
      <c r="I66" s="1105">
        <v>3.11</v>
      </c>
      <c r="J66" s="1106"/>
      <c r="K66" s="206">
        <v>139.5</v>
      </c>
      <c r="L66" s="245">
        <v>43.2</v>
      </c>
      <c r="M66" s="245">
        <v>0.03</v>
      </c>
      <c r="N66" s="245">
        <v>0.28999999999999998</v>
      </c>
      <c r="O66" s="245">
        <v>0.18</v>
      </c>
      <c r="P66" s="245">
        <v>0</v>
      </c>
      <c r="Q66" s="773"/>
      <c r="R66" s="775"/>
      <c r="S66" s="774"/>
    </row>
    <row r="67" spans="1:19" s="36" customFormat="1" ht="13.5" thickBot="1" x14ac:dyDescent="0.25">
      <c r="A67" s="263" t="s">
        <v>213</v>
      </c>
      <c r="B67" s="302">
        <v>115</v>
      </c>
      <c r="C67" s="326">
        <v>115</v>
      </c>
      <c r="D67" s="265">
        <v>5.13</v>
      </c>
      <c r="E67" s="265">
        <v>1.88</v>
      </c>
      <c r="F67" s="265">
        <v>7.38</v>
      </c>
      <c r="G67" s="245">
        <v>71.25</v>
      </c>
      <c r="H67" s="244">
        <v>155</v>
      </c>
      <c r="I67" s="1105">
        <v>0.12</v>
      </c>
      <c r="J67" s="1106"/>
      <c r="K67" s="206">
        <v>118.75</v>
      </c>
      <c r="L67" s="245">
        <v>18.75</v>
      </c>
      <c r="M67" s="245">
        <v>0.04</v>
      </c>
      <c r="N67" s="245">
        <v>0</v>
      </c>
      <c r="O67" s="245">
        <v>0.7</v>
      </c>
      <c r="P67" s="245">
        <v>11</v>
      </c>
      <c r="Q67" s="773"/>
      <c r="R67" s="775"/>
      <c r="S67" s="774"/>
    </row>
    <row r="68" spans="1:19" s="75" customFormat="1" ht="12.75" x14ac:dyDescent="0.2">
      <c r="A68" s="757" t="s">
        <v>196</v>
      </c>
      <c r="B68" s="759"/>
      <c r="C68" s="237"/>
      <c r="D68" s="77">
        <f>D30+D38+D53+D61+D65+D66+D67</f>
        <v>47.15</v>
      </c>
      <c r="E68" s="761">
        <f>E30+E38+E53+E61+E65+E66+E67</f>
        <v>50.78</v>
      </c>
      <c r="F68" s="761">
        <f>F30+F38+F53+F61+F65+F66+F67</f>
        <v>145.41999999999999</v>
      </c>
      <c r="G68" s="761">
        <f>G30+G38+G53+G61+G65+G66+G67</f>
        <v>1246.75</v>
      </c>
      <c r="H68" s="761">
        <f>H30+H38+H53+H61+H65+H66+H67</f>
        <v>458.04999999999995</v>
      </c>
      <c r="I68" s="1107">
        <f>I30+I38+I38+I53+I61+I65+I66+I67</f>
        <v>114.13000000000001</v>
      </c>
      <c r="J68" s="1108"/>
      <c r="K68" s="1109">
        <f>K30+K38+K53+K61+K65+K66+K67</f>
        <v>454.69</v>
      </c>
      <c r="L68" s="763">
        <f>L30+L38+L53+L61+L65+L66+L67</f>
        <v>73.772999999999996</v>
      </c>
      <c r="M68" s="763">
        <f>M30+M38+M53+M61+M65+M66+M67</f>
        <v>0.34100000000000003</v>
      </c>
      <c r="N68" s="1110">
        <f>N30+N38+N53+N61+N65+N66+N67</f>
        <v>2.09</v>
      </c>
      <c r="O68" s="763">
        <f>O30+O38+O53+O61+O65+O66+O67</f>
        <v>23.91</v>
      </c>
      <c r="P68" s="763" t="e">
        <f>P30+P38+#REF!+P61+P65+P66+P67</f>
        <v>#REF!</v>
      </c>
      <c r="Q68" s="765"/>
      <c r="R68" s="766"/>
      <c r="S68" s="767"/>
    </row>
    <row r="69" spans="1:19" s="75" customFormat="1" ht="0.75" customHeight="1" thickBot="1" x14ac:dyDescent="0.25">
      <c r="A69" s="758"/>
      <c r="B69" s="760"/>
      <c r="C69" s="72"/>
      <c r="D69" s="262"/>
      <c r="E69" s="762"/>
      <c r="F69" s="762"/>
      <c r="G69" s="762"/>
      <c r="H69" s="762"/>
      <c r="I69" s="852"/>
      <c r="J69" s="853"/>
      <c r="K69" s="764"/>
      <c r="L69" s="764"/>
      <c r="M69" s="764"/>
      <c r="N69" s="1111"/>
      <c r="O69" s="764"/>
      <c r="P69" s="764"/>
      <c r="Q69" s="768"/>
      <c r="R69" s="769"/>
      <c r="S69" s="770"/>
    </row>
    <row r="70" spans="1:19" s="36" customFormat="1" ht="13.5" thickBot="1" x14ac:dyDescent="0.25">
      <c r="A70" s="263" t="s">
        <v>214</v>
      </c>
      <c r="B70" s="265"/>
      <c r="C70" s="265"/>
      <c r="D70" s="265"/>
      <c r="E70" s="265"/>
      <c r="F70" s="265"/>
      <c r="G70" s="245"/>
      <c r="H70" s="245"/>
      <c r="I70" s="773"/>
      <c r="J70" s="774"/>
      <c r="K70" s="245"/>
      <c r="L70" s="245"/>
      <c r="M70" s="245"/>
      <c r="N70" s="245"/>
      <c r="O70" s="245"/>
      <c r="P70" s="245"/>
      <c r="Q70" s="773"/>
      <c r="R70" s="775"/>
      <c r="S70" s="774"/>
    </row>
    <row r="71" spans="1:19" s="36" customFormat="1" ht="12.75" x14ac:dyDescent="0.2">
      <c r="A71" s="108" t="s">
        <v>215</v>
      </c>
      <c r="B71" s="300">
        <v>50</v>
      </c>
      <c r="C71" s="110"/>
      <c r="D71" s="672">
        <v>5.6</v>
      </c>
      <c r="E71" s="672">
        <v>9.9</v>
      </c>
      <c r="F71" s="672">
        <v>45.7</v>
      </c>
      <c r="G71" s="675">
        <v>295.5</v>
      </c>
      <c r="H71" s="666">
        <v>14.85</v>
      </c>
      <c r="I71" s="680">
        <v>0</v>
      </c>
      <c r="J71" s="711"/>
      <c r="K71" s="666">
        <v>0</v>
      </c>
      <c r="L71" s="666">
        <v>0.98</v>
      </c>
      <c r="M71" s="666">
        <v>0.09</v>
      </c>
      <c r="N71" s="666">
        <v>0.04</v>
      </c>
      <c r="O71" s="666">
        <v>0</v>
      </c>
      <c r="P71" s="748">
        <v>0</v>
      </c>
      <c r="Q71" s="744"/>
      <c r="R71" s="745"/>
      <c r="S71" s="747"/>
    </row>
    <row r="72" spans="1:19" s="36" customFormat="1" ht="12.75" x14ac:dyDescent="0.2">
      <c r="A72" s="106" t="s">
        <v>216</v>
      </c>
      <c r="B72" s="288">
        <v>33.799999999999997</v>
      </c>
      <c r="C72" s="288">
        <v>33.799999999999997</v>
      </c>
      <c r="D72" s="688"/>
      <c r="E72" s="688"/>
      <c r="F72" s="688"/>
      <c r="G72" s="690"/>
      <c r="H72" s="667"/>
      <c r="I72" s="712"/>
      <c r="J72" s="713"/>
      <c r="K72" s="667"/>
      <c r="L72" s="667"/>
      <c r="M72" s="667"/>
      <c r="N72" s="667"/>
      <c r="O72" s="667"/>
      <c r="P72" s="749"/>
      <c r="Q72" s="723"/>
      <c r="R72" s="746"/>
      <c r="S72" s="725"/>
    </row>
    <row r="73" spans="1:19" s="36" customFormat="1" ht="12.75" x14ac:dyDescent="0.2">
      <c r="A73" s="106" t="s">
        <v>9</v>
      </c>
      <c r="B73" s="288">
        <v>7</v>
      </c>
      <c r="C73" s="288">
        <v>7</v>
      </c>
      <c r="D73" s="688"/>
      <c r="E73" s="688"/>
      <c r="F73" s="688"/>
      <c r="G73" s="690"/>
      <c r="H73" s="667"/>
      <c r="I73" s="712"/>
      <c r="J73" s="713"/>
      <c r="K73" s="667"/>
      <c r="L73" s="667"/>
      <c r="M73" s="667"/>
      <c r="N73" s="667"/>
      <c r="O73" s="667"/>
      <c r="P73" s="749"/>
      <c r="Q73" s="723"/>
      <c r="R73" s="746"/>
      <c r="S73" s="725"/>
    </row>
    <row r="74" spans="1:19" s="36" customFormat="1" ht="12.75" x14ac:dyDescent="0.2">
      <c r="A74" s="106" t="s">
        <v>192</v>
      </c>
      <c r="B74" s="288">
        <v>7</v>
      </c>
      <c r="C74" s="288">
        <v>7</v>
      </c>
      <c r="D74" s="688"/>
      <c r="E74" s="688"/>
      <c r="F74" s="688"/>
      <c r="G74" s="690"/>
      <c r="H74" s="667"/>
      <c r="I74" s="712"/>
      <c r="J74" s="713"/>
      <c r="K74" s="667"/>
      <c r="L74" s="667"/>
      <c r="M74" s="667"/>
      <c r="N74" s="667"/>
      <c r="O74" s="667"/>
      <c r="P74" s="749"/>
      <c r="Q74" s="723"/>
      <c r="R74" s="746"/>
      <c r="S74" s="725"/>
    </row>
    <row r="75" spans="1:19" s="36" customFormat="1" ht="12.75" x14ac:dyDescent="0.2">
      <c r="A75" s="106" t="s">
        <v>217</v>
      </c>
      <c r="B75" s="288">
        <v>0.95</v>
      </c>
      <c r="C75" s="288">
        <v>0.95</v>
      </c>
      <c r="D75" s="688"/>
      <c r="E75" s="688"/>
      <c r="F75" s="688"/>
      <c r="G75" s="690"/>
      <c r="H75" s="667"/>
      <c r="I75" s="712"/>
      <c r="J75" s="713"/>
      <c r="K75" s="667"/>
      <c r="L75" s="667"/>
      <c r="M75" s="667"/>
      <c r="N75" s="667"/>
      <c r="O75" s="667"/>
      <c r="P75" s="749"/>
      <c r="Q75" s="723"/>
      <c r="R75" s="746"/>
      <c r="S75" s="725"/>
    </row>
    <row r="76" spans="1:19" s="36" customFormat="1" ht="12.75" x14ac:dyDescent="0.2">
      <c r="A76" s="106" t="s">
        <v>218</v>
      </c>
      <c r="B76" s="288">
        <v>0.3</v>
      </c>
      <c r="C76" s="288">
        <v>0.3</v>
      </c>
      <c r="D76" s="688"/>
      <c r="E76" s="688"/>
      <c r="F76" s="688"/>
      <c r="G76" s="690"/>
      <c r="H76" s="667"/>
      <c r="I76" s="712"/>
      <c r="J76" s="713"/>
      <c r="K76" s="667"/>
      <c r="L76" s="667"/>
      <c r="M76" s="667"/>
      <c r="N76" s="667"/>
      <c r="O76" s="667"/>
      <c r="P76" s="749"/>
      <c r="Q76" s="723"/>
      <c r="R76" s="746"/>
      <c r="S76" s="725"/>
    </row>
    <row r="77" spans="1:19" s="36" customFormat="1" ht="13.5" thickBot="1" x14ac:dyDescent="0.25">
      <c r="A77" s="107" t="s">
        <v>401</v>
      </c>
      <c r="B77" s="289">
        <v>0.85</v>
      </c>
      <c r="C77" s="288">
        <v>0.85</v>
      </c>
      <c r="D77" s="688"/>
      <c r="E77" s="688"/>
      <c r="F77" s="688"/>
      <c r="G77" s="690"/>
      <c r="H77" s="667"/>
      <c r="I77" s="712"/>
      <c r="J77" s="713"/>
      <c r="K77" s="667"/>
      <c r="L77" s="667"/>
      <c r="M77" s="667"/>
      <c r="N77" s="667"/>
      <c r="O77" s="667"/>
      <c r="P77" s="750"/>
      <c r="Q77" s="734"/>
      <c r="R77" s="754"/>
      <c r="S77" s="735"/>
    </row>
    <row r="78" spans="1:19" s="36" customFormat="1" ht="13.5" thickBot="1" x14ac:dyDescent="0.25">
      <c r="A78" s="263" t="s">
        <v>211</v>
      </c>
      <c r="B78" s="320">
        <v>200</v>
      </c>
      <c r="C78" s="321">
        <v>200</v>
      </c>
      <c r="D78" s="322">
        <v>4.43</v>
      </c>
      <c r="E78" s="323">
        <v>5.0999999999999996</v>
      </c>
      <c r="F78" s="324">
        <v>7.43</v>
      </c>
      <c r="G78" s="324">
        <v>92.25</v>
      </c>
      <c r="H78" s="324">
        <v>81.680000000000007</v>
      </c>
      <c r="I78" s="772">
        <v>9.4499999999999993</v>
      </c>
      <c r="J78" s="772"/>
      <c r="K78" s="324">
        <v>60.75</v>
      </c>
      <c r="L78" s="324">
        <v>0.67500000000000004</v>
      </c>
      <c r="M78" s="324">
        <v>0.03</v>
      </c>
      <c r="N78" s="324">
        <v>0</v>
      </c>
      <c r="O78" s="325">
        <v>0.68</v>
      </c>
      <c r="P78" s="238">
        <v>8.0000000000000002E-3</v>
      </c>
      <c r="Q78" s="744"/>
      <c r="R78" s="745"/>
      <c r="S78" s="747"/>
    </row>
    <row r="79" spans="1:19" s="36" customFormat="1" ht="13.5" thickBot="1" x14ac:dyDescent="0.25">
      <c r="A79" s="263" t="s">
        <v>196</v>
      </c>
      <c r="B79" s="244"/>
      <c r="C79" s="206"/>
      <c r="D79" s="56">
        <f>D71+D78</f>
        <v>10.029999999999999</v>
      </c>
      <c r="E79" s="56">
        <f>E71+E78</f>
        <v>15</v>
      </c>
      <c r="F79" s="56">
        <f>F71+F78</f>
        <v>53.13</v>
      </c>
      <c r="G79" s="78">
        <f>G71+G78</f>
        <v>387.75</v>
      </c>
      <c r="H79" s="78">
        <f>H71+H78</f>
        <v>96.53</v>
      </c>
      <c r="I79" s="780">
        <f t="shared" ref="I79" si="2">I71+I78</f>
        <v>9.4499999999999993</v>
      </c>
      <c r="J79" s="781"/>
      <c r="K79" s="78">
        <f t="shared" ref="K79:P79" si="3">K71+K78</f>
        <v>60.75</v>
      </c>
      <c r="L79" s="78">
        <f t="shared" si="3"/>
        <v>1.655</v>
      </c>
      <c r="M79" s="78">
        <f t="shared" si="3"/>
        <v>0.12</v>
      </c>
      <c r="N79" s="78">
        <f t="shared" si="3"/>
        <v>0.04</v>
      </c>
      <c r="O79" s="78">
        <f t="shared" si="3"/>
        <v>0.68</v>
      </c>
      <c r="P79" s="78">
        <f t="shared" si="3"/>
        <v>8.0000000000000002E-3</v>
      </c>
      <c r="Q79" s="698"/>
      <c r="R79" s="782"/>
      <c r="S79" s="699"/>
    </row>
    <row r="80" spans="1:19" s="36" customFormat="1" ht="13.5" thickBot="1" x14ac:dyDescent="0.25">
      <c r="A80" s="253" t="s">
        <v>219</v>
      </c>
      <c r="B80" s="72"/>
      <c r="C80" s="72"/>
      <c r="D80" s="262">
        <f>D28+D68+D79</f>
        <v>86.210000000000008</v>
      </c>
      <c r="E80" s="262">
        <f>E28+E79</f>
        <v>42.64</v>
      </c>
      <c r="F80" s="262">
        <f>F28+F68+F79</f>
        <v>264.58999999999997</v>
      </c>
      <c r="G80" s="251">
        <f>G28+G68+G79</f>
        <v>2225.4700000000003</v>
      </c>
      <c r="H80" s="251">
        <f>H28+H68+H79</f>
        <v>819.9899999999999</v>
      </c>
      <c r="I80" s="686">
        <f>I28+I68+I79</f>
        <v>152.09</v>
      </c>
      <c r="J80" s="687"/>
      <c r="K80" s="251">
        <f t="shared" ref="K80:P80" si="4">K28+K68+K79</f>
        <v>773.31</v>
      </c>
      <c r="L80" s="251">
        <f t="shared" si="4"/>
        <v>115.968</v>
      </c>
      <c r="M80" s="251">
        <f t="shared" si="4"/>
        <v>0.68100000000000005</v>
      </c>
      <c r="N80" s="251">
        <f t="shared" si="4"/>
        <v>2.67</v>
      </c>
      <c r="O80" s="251">
        <f t="shared" si="4"/>
        <v>27.55</v>
      </c>
      <c r="P80" s="251" t="e">
        <f t="shared" si="4"/>
        <v>#REF!</v>
      </c>
      <c r="Q80" s="751"/>
      <c r="R80" s="771"/>
      <c r="S80" s="752"/>
    </row>
    <row r="81" spans="1:22" s="36" customFormat="1" ht="12.75" x14ac:dyDescent="0.2">
      <c r="A81" s="79"/>
      <c r="B81" s="80"/>
      <c r="C81" s="80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79"/>
      <c r="R81" s="79"/>
      <c r="S81" s="79"/>
    </row>
    <row r="82" spans="1:22" s="31" customFormat="1" ht="11.25" x14ac:dyDescent="0.2">
      <c r="A82" s="33"/>
      <c r="B82" s="34"/>
      <c r="C82" s="34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3"/>
      <c r="R82" s="33"/>
      <c r="S82" s="33"/>
    </row>
    <row r="83" spans="1:22" ht="15.75" thickBot="1" x14ac:dyDescent="0.3"/>
    <row r="84" spans="1:22" s="36" customFormat="1" ht="12.75" x14ac:dyDescent="0.2">
      <c r="A84" s="108" t="s">
        <v>209</v>
      </c>
      <c r="B84" s="110">
        <v>100</v>
      </c>
      <c r="C84" s="110"/>
      <c r="D84" s="672">
        <v>9</v>
      </c>
      <c r="E84" s="672">
        <v>10.87</v>
      </c>
      <c r="F84" s="672">
        <v>10.33</v>
      </c>
      <c r="G84" s="675">
        <v>176.67</v>
      </c>
      <c r="H84" s="666">
        <v>7</v>
      </c>
      <c r="I84" s="680">
        <v>14.8</v>
      </c>
      <c r="J84" s="711"/>
      <c r="K84" s="666">
        <v>0</v>
      </c>
      <c r="L84" s="666">
        <v>1</v>
      </c>
      <c r="M84" s="666">
        <v>0.4</v>
      </c>
      <c r="N84" s="666">
        <v>0.13</v>
      </c>
      <c r="O84" s="666">
        <v>1.6</v>
      </c>
      <c r="P84" s="744">
        <v>0.53</v>
      </c>
      <c r="Q84" s="747"/>
      <c r="R84" s="716"/>
      <c r="S84" s="717"/>
      <c r="V84" s="41"/>
    </row>
    <row r="85" spans="1:22" s="36" customFormat="1" ht="12.75" x14ac:dyDescent="0.2">
      <c r="A85" s="106" t="s">
        <v>313</v>
      </c>
      <c r="B85" s="272" t="s">
        <v>398</v>
      </c>
      <c r="C85" s="272"/>
      <c r="D85" s="688"/>
      <c r="E85" s="688"/>
      <c r="F85" s="688"/>
      <c r="G85" s="690"/>
      <c r="H85" s="667"/>
      <c r="I85" s="712"/>
      <c r="J85" s="713"/>
      <c r="K85" s="667"/>
      <c r="L85" s="667"/>
      <c r="M85" s="667"/>
      <c r="N85" s="667"/>
      <c r="O85" s="667"/>
      <c r="P85" s="723"/>
      <c r="Q85" s="725"/>
      <c r="R85" s="706"/>
      <c r="S85" s="707"/>
      <c r="V85" s="41"/>
    </row>
    <row r="86" spans="1:22" s="36" customFormat="1" ht="13.5" thickBot="1" x14ac:dyDescent="0.25">
      <c r="A86" s="107" t="s">
        <v>397</v>
      </c>
      <c r="B86" s="265">
        <v>2</v>
      </c>
      <c r="C86" s="265"/>
      <c r="D86" s="689"/>
      <c r="E86" s="689"/>
      <c r="F86" s="689"/>
      <c r="G86" s="691"/>
      <c r="H86" s="668"/>
      <c r="I86" s="714"/>
      <c r="J86" s="715"/>
      <c r="K86" s="668"/>
      <c r="L86" s="668"/>
      <c r="M86" s="668"/>
      <c r="N86" s="668"/>
      <c r="O86" s="668"/>
      <c r="P86" s="734"/>
      <c r="Q86" s="735"/>
      <c r="R86" s="708"/>
      <c r="S86" s="709"/>
    </row>
  </sheetData>
  <mergeCells count="190">
    <mergeCell ref="R84:S86"/>
    <mergeCell ref="K84:K86"/>
    <mergeCell ref="L84:L86"/>
    <mergeCell ref="M84:M86"/>
    <mergeCell ref="N84:N86"/>
    <mergeCell ref="O84:O86"/>
    <mergeCell ref="P84:Q86"/>
    <mergeCell ref="D84:D86"/>
    <mergeCell ref="E84:E86"/>
    <mergeCell ref="F84:F86"/>
    <mergeCell ref="G84:G86"/>
    <mergeCell ref="H84:H86"/>
    <mergeCell ref="I84:J86"/>
    <mergeCell ref="I78:J78"/>
    <mergeCell ref="Q78:S78"/>
    <mergeCell ref="I79:J79"/>
    <mergeCell ref="Q79:S79"/>
    <mergeCell ref="I80:J80"/>
    <mergeCell ref="Q80:S80"/>
    <mergeCell ref="K71:K77"/>
    <mergeCell ref="L71:L77"/>
    <mergeCell ref="M71:M77"/>
    <mergeCell ref="N71:N77"/>
    <mergeCell ref="O71:O77"/>
    <mergeCell ref="P71:P77"/>
    <mergeCell ref="I70:J70"/>
    <mergeCell ref="Q70:S70"/>
    <mergeCell ref="D71:D77"/>
    <mergeCell ref="E71:E77"/>
    <mergeCell ref="F71:F77"/>
    <mergeCell ref="G71:G77"/>
    <mergeCell ref="H71:H77"/>
    <mergeCell ref="I71:J77"/>
    <mergeCell ref="I68:J69"/>
    <mergeCell ref="K68:K69"/>
    <mergeCell ref="L68:L69"/>
    <mergeCell ref="M68:M69"/>
    <mergeCell ref="N68:N69"/>
    <mergeCell ref="O68:O69"/>
    <mergeCell ref="Q71:S77"/>
    <mergeCell ref="I66:J66"/>
    <mergeCell ref="Q66:S66"/>
    <mergeCell ref="I67:J67"/>
    <mergeCell ref="Q67:S67"/>
    <mergeCell ref="A68:A69"/>
    <mergeCell ref="B68:B69"/>
    <mergeCell ref="E68:E69"/>
    <mergeCell ref="F68:F69"/>
    <mergeCell ref="G68:G69"/>
    <mergeCell ref="H68:H69"/>
    <mergeCell ref="P68:P69"/>
    <mergeCell ref="Q68:S69"/>
    <mergeCell ref="M61:M64"/>
    <mergeCell ref="N61:N64"/>
    <mergeCell ref="O61:O64"/>
    <mergeCell ref="P61:P64"/>
    <mergeCell ref="Q61:S64"/>
    <mergeCell ref="I65:J65"/>
    <mergeCell ref="Q65:S65"/>
    <mergeCell ref="N53:N60"/>
    <mergeCell ref="O53:O60"/>
    <mergeCell ref="D61:D64"/>
    <mergeCell ref="E61:E64"/>
    <mergeCell ref="F61:F64"/>
    <mergeCell ref="G61:G64"/>
    <mergeCell ref="H61:H64"/>
    <mergeCell ref="I61:J64"/>
    <mergeCell ref="K61:K64"/>
    <mergeCell ref="L61:L64"/>
    <mergeCell ref="R38:S50"/>
    <mergeCell ref="D53:D60"/>
    <mergeCell ref="E53:E60"/>
    <mergeCell ref="F53:F60"/>
    <mergeCell ref="G53:G60"/>
    <mergeCell ref="H53:H60"/>
    <mergeCell ref="I53:I60"/>
    <mergeCell ref="K53:K60"/>
    <mergeCell ref="L53:L60"/>
    <mergeCell ref="M53:M60"/>
    <mergeCell ref="K38:K52"/>
    <mergeCell ref="L38:L52"/>
    <mergeCell ref="M38:M52"/>
    <mergeCell ref="N38:N52"/>
    <mergeCell ref="O38:O52"/>
    <mergeCell ref="P38:Q50"/>
    <mergeCell ref="D38:D52"/>
    <mergeCell ref="E38:E52"/>
    <mergeCell ref="F38:F52"/>
    <mergeCell ref="G38:G52"/>
    <mergeCell ref="H38:H52"/>
    <mergeCell ref="I38:J52"/>
    <mergeCell ref="L30:L37"/>
    <mergeCell ref="M30:M37"/>
    <mergeCell ref="N30:N37"/>
    <mergeCell ref="O30:O37"/>
    <mergeCell ref="P30:Q37"/>
    <mergeCell ref="R30:S37"/>
    <mergeCell ref="I29:J29"/>
    <mergeCell ref="P29:Q29"/>
    <mergeCell ref="R29:S29"/>
    <mergeCell ref="D30:D37"/>
    <mergeCell ref="E30:E37"/>
    <mergeCell ref="F30:F37"/>
    <mergeCell ref="G30:G37"/>
    <mergeCell ref="H30:H37"/>
    <mergeCell ref="I30:J37"/>
    <mergeCell ref="K30:K37"/>
    <mergeCell ref="N24:N27"/>
    <mergeCell ref="O24:O27"/>
    <mergeCell ref="P24:Q27"/>
    <mergeCell ref="R24:S27"/>
    <mergeCell ref="I28:J28"/>
    <mergeCell ref="P28:Q28"/>
    <mergeCell ref="R28:S28"/>
    <mergeCell ref="R20:S23"/>
    <mergeCell ref="D24:D27"/>
    <mergeCell ref="E24:E27"/>
    <mergeCell ref="F24:F27"/>
    <mergeCell ref="G24:G27"/>
    <mergeCell ref="H24:H27"/>
    <mergeCell ref="I24:J27"/>
    <mergeCell ref="K24:K27"/>
    <mergeCell ref="L24:L27"/>
    <mergeCell ref="M24:M27"/>
    <mergeCell ref="K20:K23"/>
    <mergeCell ref="L20:L23"/>
    <mergeCell ref="M20:M23"/>
    <mergeCell ref="N20:N23"/>
    <mergeCell ref="O20:O23"/>
    <mergeCell ref="P20:Q23"/>
    <mergeCell ref="D20:D23"/>
    <mergeCell ref="E20:E23"/>
    <mergeCell ref="F20:F23"/>
    <mergeCell ref="G20:G23"/>
    <mergeCell ref="H20:H23"/>
    <mergeCell ref="I20:J23"/>
    <mergeCell ref="R11:R19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K11:K19"/>
    <mergeCell ref="L11:L19"/>
    <mergeCell ref="M11:M19"/>
    <mergeCell ref="N11:N19"/>
    <mergeCell ref="O11:O19"/>
    <mergeCell ref="P11:Q19"/>
    <mergeCell ref="P9:Q10"/>
    <mergeCell ref="R9:R10"/>
    <mergeCell ref="S9:T10"/>
    <mergeCell ref="B11:C11"/>
    <mergeCell ref="D11:D19"/>
    <mergeCell ref="E11:E19"/>
    <mergeCell ref="F11:F19"/>
    <mergeCell ref="G11:G19"/>
    <mergeCell ref="H11:H19"/>
    <mergeCell ref="I11:J19"/>
    <mergeCell ref="I9:J10"/>
    <mergeCell ref="K9:K10"/>
    <mergeCell ref="L9:L10"/>
    <mergeCell ref="M9:M10"/>
    <mergeCell ref="N9:N10"/>
    <mergeCell ref="O9:O10"/>
    <mergeCell ref="B9:B10"/>
    <mergeCell ref="D9:D10"/>
    <mergeCell ref="E9:E10"/>
    <mergeCell ref="F9:F10"/>
    <mergeCell ref="G9:G10"/>
    <mergeCell ref="H9:H10"/>
    <mergeCell ref="B2:C8"/>
    <mergeCell ref="D2:D8"/>
    <mergeCell ref="E2:E8"/>
    <mergeCell ref="F2:F8"/>
    <mergeCell ref="G2:G8"/>
    <mergeCell ref="H2:L2"/>
    <mergeCell ref="M2:Q6"/>
    <mergeCell ref="S2:T8"/>
    <mergeCell ref="H3:L3"/>
    <mergeCell ref="H4:L4"/>
    <mergeCell ref="H5:L5"/>
    <mergeCell ref="H6:L6"/>
    <mergeCell ref="J7:K7"/>
    <mergeCell ref="P7:Q7"/>
    <mergeCell ref="J8:K8"/>
    <mergeCell ref="P8:Q8"/>
  </mergeCells>
  <pageMargins left="0.11811023622047245" right="0.19685039370078741" top="0" bottom="0" header="0" footer="0"/>
  <pageSetup paperSize="9" scale="115" fitToHeight="2" orientation="landscape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4"/>
  <sheetViews>
    <sheetView workbookViewId="0">
      <selection activeCell="A2" sqref="A2:XFD4"/>
    </sheetView>
  </sheetViews>
  <sheetFormatPr defaultRowHeight="15" x14ac:dyDescent="0.25"/>
  <cols>
    <col min="1" max="1" width="19.7109375" customWidth="1"/>
    <col min="2" max="2" width="0.140625" customWidth="1"/>
    <col min="3" max="3" width="0.85546875" hidden="1" customWidth="1"/>
    <col min="4" max="4" width="14.7109375" customWidth="1"/>
    <col min="5" max="5" width="3.85546875" customWidth="1"/>
    <col min="6" max="6" width="3.140625" hidden="1" customWidth="1"/>
    <col min="7" max="7" width="7.42578125" customWidth="1"/>
    <col min="8" max="8" width="7.140625" customWidth="1"/>
    <col min="9" max="9" width="7.5703125" customWidth="1"/>
    <col min="10" max="10" width="6.7109375" customWidth="1"/>
    <col min="11" max="11" width="7.5703125" customWidth="1"/>
    <col min="12" max="12" width="7.42578125" customWidth="1"/>
    <col min="13" max="13" width="7.85546875" customWidth="1"/>
    <col min="14" max="14" width="7.7109375" customWidth="1"/>
    <col min="15" max="15" width="7.5703125" customWidth="1"/>
    <col min="16" max="16" width="6.42578125" customWidth="1"/>
    <col min="17" max="17" width="8" customWidth="1"/>
    <col min="18" max="18" width="8.140625" customWidth="1"/>
    <col min="19" max="19" width="9.140625" customWidth="1"/>
    <col min="20" max="20" width="9.140625" hidden="1" customWidth="1"/>
    <col min="21" max="21" width="0.140625" customWidth="1"/>
  </cols>
  <sheetData>
    <row r="1" spans="1:21" ht="15.75" thickBot="1" x14ac:dyDescent="0.3"/>
    <row r="2" spans="1:21" ht="15" customHeight="1" x14ac:dyDescent="0.25">
      <c r="A2" s="1117"/>
      <c r="B2" s="1118"/>
      <c r="C2" s="1118"/>
      <c r="D2" s="1118"/>
      <c r="E2" s="1118"/>
      <c r="F2" s="1118"/>
      <c r="G2" s="1118"/>
      <c r="H2" s="1118"/>
      <c r="I2" s="1118"/>
      <c r="J2" s="1119"/>
      <c r="K2" s="1120"/>
      <c r="L2" s="1018"/>
      <c r="M2" s="1018"/>
      <c r="N2" s="1018"/>
      <c r="O2" s="1018"/>
      <c r="P2" s="1018"/>
      <c r="Q2" s="1018"/>
      <c r="R2" s="1021"/>
      <c r="S2" s="1022"/>
      <c r="T2" s="1022"/>
      <c r="U2" s="1023"/>
    </row>
    <row r="3" spans="1:21" ht="18.75" customHeight="1" x14ac:dyDescent="0.25">
      <c r="A3" s="1112" t="s">
        <v>245</v>
      </c>
      <c r="B3" s="1030"/>
      <c r="C3" s="1030"/>
      <c r="D3" s="1030"/>
      <c r="E3" s="1030"/>
      <c r="F3" s="1030"/>
      <c r="G3" s="1030"/>
      <c r="H3" s="1030"/>
      <c r="I3" s="1030"/>
      <c r="J3" s="1113"/>
      <c r="K3" s="1121"/>
      <c r="L3" s="1019"/>
      <c r="M3" s="1019"/>
      <c r="N3" s="1019"/>
      <c r="O3" s="1019"/>
      <c r="P3" s="1019"/>
      <c r="Q3" s="1019"/>
      <c r="R3" s="1024"/>
      <c r="S3" s="1025"/>
      <c r="T3" s="1025"/>
      <c r="U3" s="1026"/>
    </row>
    <row r="4" spans="1:21" ht="15.75" thickBot="1" x14ac:dyDescent="0.3">
      <c r="A4" s="1114" t="s">
        <v>246</v>
      </c>
      <c r="B4" s="1028"/>
      <c r="C4" s="1028"/>
      <c r="D4" s="1028"/>
      <c r="E4" s="1028"/>
      <c r="F4" s="1028"/>
      <c r="G4" s="1028"/>
      <c r="H4" s="1028"/>
      <c r="I4" s="1028"/>
      <c r="J4" s="1115"/>
      <c r="K4" s="1033"/>
      <c r="L4" s="1020"/>
      <c r="M4" s="1020"/>
      <c r="N4" s="1020"/>
      <c r="O4" s="1020"/>
      <c r="P4" s="1020"/>
      <c r="Q4" s="1020"/>
      <c r="R4" s="1027"/>
      <c r="S4" s="1028"/>
      <c r="T4" s="1028"/>
      <c r="U4" s="1029"/>
    </row>
    <row r="5" spans="1:21" s="36" customFormat="1" ht="25.5" customHeight="1" x14ac:dyDescent="0.2">
      <c r="A5" s="1116" t="s">
        <v>247</v>
      </c>
      <c r="B5" s="1034"/>
      <c r="C5" s="1035">
        <v>100</v>
      </c>
      <c r="D5" s="1046"/>
      <c r="E5" s="1036"/>
      <c r="F5" s="692">
        <v>0.45</v>
      </c>
      <c r="G5" s="1012"/>
      <c r="H5" s="700">
        <v>2.0499999999999998</v>
      </c>
      <c r="I5" s="700">
        <v>1.95</v>
      </c>
      <c r="J5" s="1123">
        <v>42.5</v>
      </c>
      <c r="K5" s="747">
        <v>7</v>
      </c>
      <c r="L5" s="748">
        <v>10</v>
      </c>
      <c r="M5" s="748">
        <v>0</v>
      </c>
      <c r="N5" s="748">
        <v>0.45</v>
      </c>
      <c r="O5" s="748">
        <v>0.03</v>
      </c>
      <c r="P5" s="748">
        <v>0.02</v>
      </c>
      <c r="Q5" s="748">
        <v>12.5</v>
      </c>
      <c r="R5" s="987">
        <v>0.5</v>
      </c>
      <c r="S5" s="692"/>
      <c r="T5" s="745"/>
      <c r="U5" s="1012"/>
    </row>
    <row r="6" spans="1:21" s="36" customFormat="1" ht="13.5" customHeight="1" thickBot="1" x14ac:dyDescent="0.25">
      <c r="A6" s="1122" t="s">
        <v>334</v>
      </c>
      <c r="B6" s="1014"/>
      <c r="C6" s="1041" t="s">
        <v>474</v>
      </c>
      <c r="D6" s="1047"/>
      <c r="E6" s="1042"/>
      <c r="F6" s="696"/>
      <c r="G6" s="1014"/>
      <c r="H6" s="701"/>
      <c r="I6" s="701"/>
      <c r="J6" s="1124"/>
      <c r="K6" s="735"/>
      <c r="L6" s="750"/>
      <c r="M6" s="750"/>
      <c r="N6" s="750"/>
      <c r="O6" s="750"/>
      <c r="P6" s="750"/>
      <c r="Q6" s="750"/>
      <c r="R6" s="1040"/>
      <c r="S6" s="696"/>
      <c r="T6" s="754"/>
      <c r="U6" s="1014"/>
    </row>
    <row r="7" spans="1:21" s="36" customFormat="1" ht="25.5" customHeight="1" x14ac:dyDescent="0.2">
      <c r="A7" s="1116" t="s">
        <v>411</v>
      </c>
      <c r="B7" s="1034"/>
      <c r="C7" s="1035">
        <v>100</v>
      </c>
      <c r="D7" s="1046"/>
      <c r="E7" s="1046"/>
      <c r="F7" s="1036"/>
      <c r="G7" s="700">
        <v>18.48</v>
      </c>
      <c r="H7" s="700">
        <v>8.36</v>
      </c>
      <c r="I7" s="700">
        <v>4</v>
      </c>
      <c r="J7" s="1123">
        <v>169.4</v>
      </c>
      <c r="K7" s="747">
        <v>0.1</v>
      </c>
      <c r="L7" s="748">
        <v>2.87</v>
      </c>
      <c r="M7" s="748">
        <v>0.23</v>
      </c>
      <c r="N7" s="748">
        <v>1.8</v>
      </c>
      <c r="O7" s="748">
        <v>16.79</v>
      </c>
      <c r="P7" s="748">
        <v>3.41</v>
      </c>
      <c r="Q7" s="748">
        <v>25.34</v>
      </c>
      <c r="R7" s="987">
        <v>2.88</v>
      </c>
      <c r="S7" s="692"/>
      <c r="T7" s="745"/>
      <c r="U7" s="1012"/>
    </row>
    <row r="8" spans="1:21" s="36" customFormat="1" ht="12.75" x14ac:dyDescent="0.2">
      <c r="A8" s="907" t="s">
        <v>322</v>
      </c>
      <c r="B8" s="1013"/>
      <c r="C8" s="1015" t="s">
        <v>475</v>
      </c>
      <c r="D8" s="1069"/>
      <c r="E8" s="1069"/>
      <c r="F8" s="1017"/>
      <c r="G8" s="923"/>
      <c r="H8" s="923"/>
      <c r="I8" s="923"/>
      <c r="J8" s="1126"/>
      <c r="K8" s="725"/>
      <c r="L8" s="749"/>
      <c r="M8" s="749"/>
      <c r="N8" s="749"/>
      <c r="O8" s="749"/>
      <c r="P8" s="749"/>
      <c r="Q8" s="749"/>
      <c r="R8" s="988"/>
      <c r="S8" s="694"/>
      <c r="T8" s="746"/>
      <c r="U8" s="1013"/>
    </row>
    <row r="9" spans="1:21" s="36" customFormat="1" ht="12.75" customHeight="1" x14ac:dyDescent="0.2">
      <c r="A9" s="907" t="s">
        <v>410</v>
      </c>
      <c r="B9" s="1013"/>
      <c r="C9" s="1015" t="s">
        <v>476</v>
      </c>
      <c r="D9" s="1069"/>
      <c r="E9" s="1069"/>
      <c r="F9" s="1017"/>
      <c r="G9" s="923"/>
      <c r="H9" s="923"/>
      <c r="I9" s="923"/>
      <c r="J9" s="1126"/>
      <c r="K9" s="725"/>
      <c r="L9" s="749"/>
      <c r="M9" s="749"/>
      <c r="N9" s="749"/>
      <c r="O9" s="749"/>
      <c r="P9" s="749"/>
      <c r="Q9" s="749"/>
      <c r="R9" s="988"/>
      <c r="S9" s="694"/>
      <c r="T9" s="746"/>
      <c r="U9" s="1013"/>
    </row>
    <row r="10" spans="1:21" s="36" customFormat="1" ht="12.75" x14ac:dyDescent="0.2">
      <c r="A10" s="907" t="s">
        <v>318</v>
      </c>
      <c r="B10" s="1013"/>
      <c r="C10" s="1015" t="s">
        <v>477</v>
      </c>
      <c r="D10" s="1069"/>
      <c r="E10" s="1069"/>
      <c r="F10" s="1017"/>
      <c r="G10" s="923"/>
      <c r="H10" s="923"/>
      <c r="I10" s="923"/>
      <c r="J10" s="1126"/>
      <c r="K10" s="725"/>
      <c r="L10" s="749"/>
      <c r="M10" s="749"/>
      <c r="N10" s="749"/>
      <c r="O10" s="749"/>
      <c r="P10" s="749"/>
      <c r="Q10" s="749"/>
      <c r="R10" s="988"/>
      <c r="S10" s="694"/>
      <c r="T10" s="746"/>
      <c r="U10" s="1013"/>
    </row>
    <row r="11" spans="1:21" s="36" customFormat="1" ht="12.75" x14ac:dyDescent="0.2">
      <c r="A11" s="907" t="s">
        <v>412</v>
      </c>
      <c r="B11" s="1013"/>
      <c r="C11" s="1015">
        <v>3.9</v>
      </c>
      <c r="D11" s="1069"/>
      <c r="E11" s="1069"/>
      <c r="F11" s="1017"/>
      <c r="G11" s="923"/>
      <c r="H11" s="923"/>
      <c r="I11" s="923"/>
      <c r="J11" s="1126"/>
      <c r="K11" s="725"/>
      <c r="L11" s="749"/>
      <c r="M11" s="749"/>
      <c r="N11" s="749"/>
      <c r="O11" s="749"/>
      <c r="P11" s="749"/>
      <c r="Q11" s="749"/>
      <c r="R11" s="988"/>
      <c r="S11" s="694"/>
      <c r="T11" s="746"/>
      <c r="U11" s="1013"/>
    </row>
    <row r="12" spans="1:21" s="36" customFormat="1" ht="12.75" x14ac:dyDescent="0.2">
      <c r="A12" s="907" t="s">
        <v>413</v>
      </c>
      <c r="B12" s="1013"/>
      <c r="C12" s="1015">
        <v>14.5</v>
      </c>
      <c r="D12" s="1069"/>
      <c r="E12" s="1069"/>
      <c r="F12" s="1017"/>
      <c r="G12" s="923"/>
      <c r="H12" s="923"/>
      <c r="I12" s="923"/>
      <c r="J12" s="1126"/>
      <c r="K12" s="725"/>
      <c r="L12" s="749"/>
      <c r="M12" s="749"/>
      <c r="N12" s="749"/>
      <c r="O12" s="749"/>
      <c r="P12" s="749"/>
      <c r="Q12" s="749"/>
      <c r="R12" s="988"/>
      <c r="S12" s="694"/>
      <c r="T12" s="746"/>
      <c r="U12" s="1013"/>
    </row>
    <row r="13" spans="1:21" s="36" customFormat="1" ht="12.75" x14ac:dyDescent="0.2">
      <c r="A13" s="907" t="s">
        <v>318</v>
      </c>
      <c r="B13" s="1013"/>
      <c r="C13" s="1015">
        <v>1.8</v>
      </c>
      <c r="D13" s="1069"/>
      <c r="E13" s="1069"/>
      <c r="F13" s="1017"/>
      <c r="G13" s="923"/>
      <c r="H13" s="923"/>
      <c r="I13" s="923"/>
      <c r="J13" s="1126"/>
      <c r="K13" s="725"/>
      <c r="L13" s="749"/>
      <c r="M13" s="749"/>
      <c r="N13" s="749"/>
      <c r="O13" s="749"/>
      <c r="P13" s="749"/>
      <c r="Q13" s="749"/>
      <c r="R13" s="988"/>
      <c r="S13" s="694"/>
      <c r="T13" s="746"/>
      <c r="U13" s="1013"/>
    </row>
    <row r="14" spans="1:21" s="36" customFormat="1" ht="13.5" thickBot="1" x14ac:dyDescent="0.25">
      <c r="A14" s="1128" t="s">
        <v>218</v>
      </c>
      <c r="B14" s="1129"/>
      <c r="C14" s="1130">
        <v>2</v>
      </c>
      <c r="D14" s="1131"/>
      <c r="E14" s="1131"/>
      <c r="F14" s="1132"/>
      <c r="G14" s="1125"/>
      <c r="H14" s="1125"/>
      <c r="I14" s="1125"/>
      <c r="J14" s="1127"/>
      <c r="K14" s="735"/>
      <c r="L14" s="750"/>
      <c r="M14" s="750"/>
      <c r="N14" s="750"/>
      <c r="O14" s="750"/>
      <c r="P14" s="750"/>
      <c r="Q14" s="750"/>
      <c r="R14" s="1040"/>
      <c r="S14" s="696"/>
      <c r="T14" s="754"/>
      <c r="U14" s="1014"/>
    </row>
    <row r="15" spans="1:21" s="36" customFormat="1" ht="24" customHeight="1" x14ac:dyDescent="0.2">
      <c r="A15" s="1133" t="s">
        <v>323</v>
      </c>
      <c r="B15" s="1134"/>
      <c r="C15" s="1135">
        <v>150</v>
      </c>
      <c r="D15" s="1136"/>
      <c r="E15" s="1137"/>
      <c r="F15" s="694">
        <v>5.25</v>
      </c>
      <c r="G15" s="1013"/>
      <c r="H15" s="923">
        <v>6.15</v>
      </c>
      <c r="I15" s="923">
        <v>35.25</v>
      </c>
      <c r="J15" s="926">
        <v>220.5</v>
      </c>
      <c r="K15" s="704">
        <v>2.33</v>
      </c>
      <c r="L15" s="704">
        <v>20.55</v>
      </c>
      <c r="M15" s="704">
        <v>110.06</v>
      </c>
      <c r="N15" s="704">
        <v>2.33</v>
      </c>
      <c r="O15" s="704">
        <v>0.24</v>
      </c>
      <c r="P15" s="704">
        <v>0.05</v>
      </c>
      <c r="Q15" s="704">
        <v>0</v>
      </c>
      <c r="R15" s="1043">
        <v>0</v>
      </c>
      <c r="S15" s="692"/>
      <c r="T15" s="745"/>
      <c r="U15" s="1012"/>
    </row>
    <row r="16" spans="1:21" s="36" customFormat="1" ht="12.75" x14ac:dyDescent="0.2">
      <c r="A16" s="694" t="s">
        <v>297</v>
      </c>
      <c r="B16" s="1013"/>
      <c r="C16" s="694">
        <v>61</v>
      </c>
      <c r="D16" s="724"/>
      <c r="E16" s="1013"/>
      <c r="F16" s="694"/>
      <c r="G16" s="1013"/>
      <c r="H16" s="923"/>
      <c r="I16" s="923"/>
      <c r="J16" s="926"/>
      <c r="K16" s="710"/>
      <c r="L16" s="710"/>
      <c r="M16" s="710"/>
      <c r="N16" s="710"/>
      <c r="O16" s="710"/>
      <c r="P16" s="710"/>
      <c r="Q16" s="710"/>
      <c r="R16" s="1044"/>
      <c r="S16" s="694"/>
      <c r="T16" s="724"/>
      <c r="U16" s="1013"/>
    </row>
    <row r="17" spans="1:27" s="36" customFormat="1" ht="12.75" x14ac:dyDescent="0.2">
      <c r="A17" s="694" t="s">
        <v>410</v>
      </c>
      <c r="B17" s="1013"/>
      <c r="C17" s="694">
        <v>5</v>
      </c>
      <c r="D17" s="724"/>
      <c r="E17" s="1013"/>
      <c r="F17" s="694"/>
      <c r="G17" s="1013"/>
      <c r="H17" s="923"/>
      <c r="I17" s="923"/>
      <c r="J17" s="926"/>
      <c r="K17" s="710"/>
      <c r="L17" s="710"/>
      <c r="M17" s="710"/>
      <c r="N17" s="710"/>
      <c r="O17" s="710"/>
      <c r="P17" s="710"/>
      <c r="Q17" s="710"/>
      <c r="R17" s="1044"/>
      <c r="S17" s="694"/>
      <c r="T17" s="724"/>
      <c r="U17" s="1013"/>
    </row>
    <row r="18" spans="1:27" s="36" customFormat="1" ht="12.75" x14ac:dyDescent="0.2">
      <c r="A18" s="694" t="s">
        <v>318</v>
      </c>
      <c r="B18" s="1013"/>
      <c r="C18" s="694">
        <v>1.7</v>
      </c>
      <c r="D18" s="724"/>
      <c r="E18" s="1013"/>
      <c r="F18" s="694"/>
      <c r="G18" s="1013"/>
      <c r="H18" s="923"/>
      <c r="I18" s="923"/>
      <c r="J18" s="926"/>
      <c r="K18" s="710"/>
      <c r="L18" s="710"/>
      <c r="M18" s="710"/>
      <c r="N18" s="710"/>
      <c r="O18" s="710"/>
      <c r="P18" s="710"/>
      <c r="Q18" s="710"/>
      <c r="R18" s="1044"/>
      <c r="S18" s="694"/>
      <c r="T18" s="724"/>
      <c r="U18" s="1013"/>
    </row>
    <row r="19" spans="1:27" s="36" customFormat="1" ht="13.5" thickBot="1" x14ac:dyDescent="0.25">
      <c r="A19" s="696" t="s">
        <v>218</v>
      </c>
      <c r="B19" s="1014"/>
      <c r="C19" s="696">
        <v>1.7</v>
      </c>
      <c r="D19" s="754"/>
      <c r="E19" s="1014"/>
      <c r="F19" s="696"/>
      <c r="G19" s="1014"/>
      <c r="H19" s="701"/>
      <c r="I19" s="701"/>
      <c r="J19" s="930"/>
      <c r="K19" s="705"/>
      <c r="L19" s="705"/>
      <c r="M19" s="705"/>
      <c r="N19" s="705"/>
      <c r="O19" s="705"/>
      <c r="P19" s="705"/>
      <c r="Q19" s="705"/>
      <c r="R19" s="1045"/>
      <c r="S19" s="696"/>
      <c r="T19" s="754"/>
      <c r="U19" s="1014"/>
    </row>
    <row r="20" spans="1:27" s="36" customFormat="1" ht="25.5" customHeight="1" x14ac:dyDescent="0.2">
      <c r="A20" s="892" t="s">
        <v>248</v>
      </c>
      <c r="B20" s="1034"/>
      <c r="C20" s="792" t="s">
        <v>250</v>
      </c>
      <c r="D20" s="833"/>
      <c r="E20" s="1053"/>
      <c r="F20" s="692">
        <v>1.4</v>
      </c>
      <c r="G20" s="1012"/>
      <c r="H20" s="700">
        <v>1.6</v>
      </c>
      <c r="I20" s="700">
        <v>16.399999999999999</v>
      </c>
      <c r="J20" s="925">
        <v>86</v>
      </c>
      <c r="K20" s="748">
        <v>66</v>
      </c>
      <c r="L20" s="748">
        <v>0.8</v>
      </c>
      <c r="M20" s="748">
        <v>50</v>
      </c>
      <c r="N20" s="748">
        <v>12</v>
      </c>
      <c r="O20" s="748">
        <v>0.02</v>
      </c>
      <c r="P20" s="748">
        <v>0.08</v>
      </c>
      <c r="Q20" s="748">
        <v>0.6</v>
      </c>
      <c r="R20" s="987">
        <v>0</v>
      </c>
      <c r="S20" s="692"/>
      <c r="T20" s="745"/>
      <c r="U20" s="1012"/>
      <c r="Z20" s="41"/>
    </row>
    <row r="21" spans="1:27" s="36" customFormat="1" ht="12.75" x14ac:dyDescent="0.2">
      <c r="A21" s="694" t="s">
        <v>249</v>
      </c>
      <c r="B21" s="1013"/>
      <c r="C21" s="694">
        <v>1</v>
      </c>
      <c r="D21" s="724"/>
      <c r="E21" s="1013"/>
      <c r="F21" s="694"/>
      <c r="G21" s="1013"/>
      <c r="H21" s="923"/>
      <c r="I21" s="923"/>
      <c r="J21" s="926"/>
      <c r="K21" s="749"/>
      <c r="L21" s="749"/>
      <c r="M21" s="749"/>
      <c r="N21" s="749"/>
      <c r="O21" s="749"/>
      <c r="P21" s="749"/>
      <c r="Q21" s="749"/>
      <c r="R21" s="988"/>
      <c r="S21" s="694"/>
      <c r="T21" s="746"/>
      <c r="U21" s="1013"/>
    </row>
    <row r="22" spans="1:27" s="36" customFormat="1" ht="11.25" customHeight="1" x14ac:dyDescent="0.2">
      <c r="A22" s="694" t="s">
        <v>203</v>
      </c>
      <c r="B22" s="1013"/>
      <c r="C22" s="694">
        <v>15</v>
      </c>
      <c r="D22" s="724"/>
      <c r="E22" s="1013"/>
      <c r="F22" s="694"/>
      <c r="G22" s="1013"/>
      <c r="H22" s="923"/>
      <c r="I22" s="923"/>
      <c r="J22" s="926"/>
      <c r="K22" s="749"/>
      <c r="L22" s="749"/>
      <c r="M22" s="749"/>
      <c r="N22" s="749"/>
      <c r="O22" s="749"/>
      <c r="P22" s="749"/>
      <c r="Q22" s="749"/>
      <c r="R22" s="988"/>
      <c r="S22" s="694"/>
      <c r="T22" s="746"/>
      <c r="U22" s="1013"/>
    </row>
    <row r="23" spans="1:27" s="36" customFormat="1" ht="13.5" customHeight="1" thickBot="1" x14ac:dyDescent="0.25">
      <c r="A23" s="696" t="s">
        <v>440</v>
      </c>
      <c r="B23" s="1014"/>
      <c r="C23" s="696">
        <v>50</v>
      </c>
      <c r="D23" s="754"/>
      <c r="E23" s="1014"/>
      <c r="F23" s="696"/>
      <c r="G23" s="1014"/>
      <c r="H23" s="701"/>
      <c r="I23" s="701"/>
      <c r="J23" s="930"/>
      <c r="K23" s="750"/>
      <c r="L23" s="750"/>
      <c r="M23" s="750"/>
      <c r="N23" s="750"/>
      <c r="O23" s="750"/>
      <c r="P23" s="750"/>
      <c r="Q23" s="750"/>
      <c r="R23" s="1040"/>
      <c r="S23" s="696"/>
      <c r="T23" s="754"/>
      <c r="U23" s="1014"/>
      <c r="W23" s="41"/>
    </row>
    <row r="24" spans="1:27" s="36" customFormat="1" ht="13.5" thickBot="1" x14ac:dyDescent="0.25">
      <c r="A24" s="832" t="s">
        <v>451</v>
      </c>
      <c r="B24" s="1048"/>
      <c r="C24" s="1049">
        <v>38</v>
      </c>
      <c r="D24" s="1094"/>
      <c r="E24" s="1050"/>
      <c r="F24" s="1051">
        <v>5.28</v>
      </c>
      <c r="G24" s="1052"/>
      <c r="H24" s="265">
        <v>0.96</v>
      </c>
      <c r="I24" s="265">
        <v>31.68</v>
      </c>
      <c r="J24" s="245">
        <v>158.04</v>
      </c>
      <c r="K24" s="245">
        <v>28</v>
      </c>
      <c r="L24" s="245">
        <v>3.12</v>
      </c>
      <c r="M24" s="245">
        <v>126.4</v>
      </c>
      <c r="N24" s="245">
        <v>37.6</v>
      </c>
      <c r="O24" s="245">
        <v>0.14000000000000001</v>
      </c>
      <c r="P24" s="245">
        <v>0.06</v>
      </c>
      <c r="Q24" s="245">
        <v>0</v>
      </c>
      <c r="R24" s="265">
        <v>0</v>
      </c>
      <c r="S24" s="1051"/>
      <c r="T24" s="775"/>
      <c r="U24" s="1052"/>
    </row>
    <row r="25" spans="1:27" s="36" customFormat="1" ht="13.5" thickBot="1" x14ac:dyDescent="0.25">
      <c r="A25" s="792" t="s">
        <v>213</v>
      </c>
      <c r="B25" s="1053"/>
      <c r="C25" s="1049">
        <v>115</v>
      </c>
      <c r="D25" s="1094"/>
      <c r="E25" s="1050"/>
      <c r="F25" s="1051">
        <v>5.13</v>
      </c>
      <c r="G25" s="1052"/>
      <c r="H25" s="265">
        <v>1.88</v>
      </c>
      <c r="I25" s="265">
        <v>7.38</v>
      </c>
      <c r="J25" s="245">
        <v>71.25</v>
      </c>
      <c r="K25" s="245">
        <v>155</v>
      </c>
      <c r="L25" s="245">
        <v>0.12</v>
      </c>
      <c r="M25" s="245">
        <v>118.75</v>
      </c>
      <c r="N25" s="245">
        <v>18.75</v>
      </c>
      <c r="O25" s="245">
        <v>0.04</v>
      </c>
      <c r="P25" s="245">
        <v>0</v>
      </c>
      <c r="Q25" s="245">
        <v>0.7</v>
      </c>
      <c r="R25" s="265">
        <v>11</v>
      </c>
      <c r="S25" s="1051"/>
      <c r="T25" s="775"/>
      <c r="U25" s="1052"/>
      <c r="AA25" s="41"/>
    </row>
    <row r="26" spans="1:27" s="75" customFormat="1" ht="13.5" thickBot="1" x14ac:dyDescent="0.25">
      <c r="A26" s="1054" t="s">
        <v>196</v>
      </c>
      <c r="B26" s="1055"/>
      <c r="C26" s="1056"/>
      <c r="D26" s="1056"/>
      <c r="E26" s="1057"/>
      <c r="F26" s="1058">
        <v>24.17</v>
      </c>
      <c r="G26" s="1059"/>
      <c r="H26" s="262">
        <v>22.18</v>
      </c>
      <c r="I26" s="262">
        <v>93.62</v>
      </c>
      <c r="J26" s="251">
        <v>737.89</v>
      </c>
      <c r="K26" s="251">
        <v>262.79000000000002</v>
      </c>
      <c r="L26" s="251">
        <v>43.9</v>
      </c>
      <c r="M26" s="251">
        <v>487.64</v>
      </c>
      <c r="N26" s="251">
        <v>72.17</v>
      </c>
      <c r="O26" s="251">
        <v>0.47</v>
      </c>
      <c r="P26" s="251">
        <v>0.21</v>
      </c>
      <c r="Q26" s="251">
        <v>13.8</v>
      </c>
      <c r="R26" s="262">
        <v>11.55</v>
      </c>
      <c r="S26" s="1060"/>
      <c r="T26" s="771"/>
      <c r="U26" s="1061"/>
      <c r="Y26" s="128"/>
      <c r="Z26" s="128"/>
    </row>
    <row r="27" spans="1:27" s="36" customFormat="1" ht="13.5" customHeight="1" thickBot="1" x14ac:dyDescent="0.25">
      <c r="A27" s="1062" t="s">
        <v>252</v>
      </c>
      <c r="B27" s="730"/>
      <c r="C27" s="1063"/>
      <c r="D27" s="1063"/>
      <c r="E27" s="1064"/>
      <c r="F27" s="1065"/>
      <c r="G27" s="730"/>
      <c r="H27" s="232"/>
      <c r="I27" s="232"/>
      <c r="J27" s="255"/>
      <c r="K27" s="255"/>
      <c r="L27" s="255"/>
      <c r="M27" s="255"/>
      <c r="N27" s="255"/>
      <c r="O27" s="255"/>
      <c r="P27" s="255"/>
      <c r="Q27" s="255"/>
      <c r="R27" s="232"/>
      <c r="S27" s="792"/>
      <c r="T27" s="833"/>
      <c r="U27" s="1053"/>
    </row>
    <row r="28" spans="1:27" s="36" customFormat="1" ht="25.5" customHeight="1" x14ac:dyDescent="0.2">
      <c r="A28" s="876" t="s">
        <v>253</v>
      </c>
      <c r="B28" s="877"/>
      <c r="C28" s="1075">
        <v>100</v>
      </c>
      <c r="D28" s="1075"/>
      <c r="E28" s="1075"/>
      <c r="F28" s="1075"/>
      <c r="G28" s="1066">
        <v>2.2000000000000002</v>
      </c>
      <c r="H28" s="1076">
        <v>7.6</v>
      </c>
      <c r="I28" s="1077">
        <v>11.4</v>
      </c>
      <c r="J28" s="1066">
        <v>128</v>
      </c>
      <c r="K28" s="1066">
        <v>42.1</v>
      </c>
      <c r="L28" s="1066">
        <v>34.299999999999997</v>
      </c>
      <c r="M28" s="1066">
        <v>0</v>
      </c>
      <c r="N28" s="1066">
        <v>1.9</v>
      </c>
      <c r="O28" s="1066">
        <v>0.06</v>
      </c>
      <c r="P28" s="1066">
        <v>0.08</v>
      </c>
      <c r="Q28" s="1066">
        <v>14.9</v>
      </c>
      <c r="R28" s="720">
        <v>8.0000000000000002E-3</v>
      </c>
      <c r="S28" s="1067"/>
      <c r="T28" s="721"/>
      <c r="U28" s="722"/>
      <c r="W28" s="41"/>
      <c r="X28" s="41"/>
    </row>
    <row r="29" spans="1:27" s="36" customFormat="1" ht="12.75" x14ac:dyDescent="0.2">
      <c r="A29" s="723" t="s">
        <v>254</v>
      </c>
      <c r="B29" s="725"/>
      <c r="C29" s="1068" t="s">
        <v>346</v>
      </c>
      <c r="D29" s="1069"/>
      <c r="E29" s="1069"/>
      <c r="F29" s="1070"/>
      <c r="G29" s="749"/>
      <c r="H29" s="1013"/>
      <c r="I29" s="926"/>
      <c r="J29" s="749"/>
      <c r="K29" s="749"/>
      <c r="L29" s="749"/>
      <c r="M29" s="749"/>
      <c r="N29" s="749"/>
      <c r="O29" s="749"/>
      <c r="P29" s="749"/>
      <c r="Q29" s="749"/>
      <c r="R29" s="723"/>
      <c r="S29" s="907"/>
      <c r="T29" s="724"/>
      <c r="U29" s="725"/>
      <c r="V29" s="41"/>
      <c r="W29" s="41"/>
      <c r="X29" s="41"/>
      <c r="Y29" s="41"/>
    </row>
    <row r="30" spans="1:27" s="36" customFormat="1" ht="12.75" x14ac:dyDescent="0.2">
      <c r="A30" s="723" t="s">
        <v>199</v>
      </c>
      <c r="B30" s="725"/>
      <c r="C30" s="1068" t="s">
        <v>347</v>
      </c>
      <c r="D30" s="1069"/>
      <c r="E30" s="1069"/>
      <c r="F30" s="1070"/>
      <c r="G30" s="749"/>
      <c r="H30" s="1013"/>
      <c r="I30" s="926"/>
      <c r="J30" s="749"/>
      <c r="K30" s="749"/>
      <c r="L30" s="749"/>
      <c r="M30" s="749"/>
      <c r="N30" s="749"/>
      <c r="O30" s="749"/>
      <c r="P30" s="749"/>
      <c r="Q30" s="749"/>
      <c r="R30" s="723"/>
      <c r="S30" s="907"/>
      <c r="T30" s="724"/>
      <c r="U30" s="725"/>
      <c r="V30" s="41"/>
      <c r="W30" s="41"/>
      <c r="X30" s="41"/>
    </row>
    <row r="31" spans="1:27" s="36" customFormat="1" ht="12.75" x14ac:dyDescent="0.2">
      <c r="A31" s="723" t="s">
        <v>200</v>
      </c>
      <c r="B31" s="725"/>
      <c r="C31" s="1068">
        <v>28</v>
      </c>
      <c r="D31" s="1069"/>
      <c r="E31" s="1069"/>
      <c r="F31" s="1070"/>
      <c r="G31" s="749"/>
      <c r="H31" s="1013"/>
      <c r="I31" s="926"/>
      <c r="J31" s="749"/>
      <c r="K31" s="749"/>
      <c r="L31" s="749"/>
      <c r="M31" s="749"/>
      <c r="N31" s="749"/>
      <c r="O31" s="749"/>
      <c r="P31" s="749"/>
      <c r="Q31" s="749"/>
      <c r="R31" s="723"/>
      <c r="S31" s="907"/>
      <c r="T31" s="724"/>
      <c r="U31" s="725"/>
      <c r="V31" s="41"/>
      <c r="W31" s="41"/>
      <c r="Z31" s="41"/>
    </row>
    <row r="32" spans="1:27" s="36" customFormat="1" ht="12.75" x14ac:dyDescent="0.2">
      <c r="A32" s="723" t="s">
        <v>201</v>
      </c>
      <c r="B32" s="725"/>
      <c r="C32" s="1069">
        <v>8</v>
      </c>
      <c r="D32" s="1069"/>
      <c r="E32" s="1069"/>
      <c r="F32" s="1069"/>
      <c r="G32" s="749"/>
      <c r="H32" s="1013"/>
      <c r="I32" s="926"/>
      <c r="J32" s="749"/>
      <c r="K32" s="749"/>
      <c r="L32" s="749"/>
      <c r="M32" s="749"/>
      <c r="N32" s="749"/>
      <c r="O32" s="749"/>
      <c r="P32" s="749"/>
      <c r="Q32" s="749"/>
      <c r="R32" s="723"/>
      <c r="S32" s="907"/>
      <c r="T32" s="724"/>
      <c r="U32" s="725"/>
      <c r="X32" s="41"/>
      <c r="Z32" s="41"/>
    </row>
    <row r="33" spans="1:26" s="36" customFormat="1" ht="12.75" x14ac:dyDescent="0.2">
      <c r="A33" s="723" t="s">
        <v>202</v>
      </c>
      <c r="B33" s="725"/>
      <c r="C33" s="1069">
        <v>0.45</v>
      </c>
      <c r="D33" s="1069"/>
      <c r="E33" s="1069"/>
      <c r="F33" s="1069"/>
      <c r="G33" s="749"/>
      <c r="H33" s="1013"/>
      <c r="I33" s="926"/>
      <c r="J33" s="749"/>
      <c r="K33" s="749"/>
      <c r="L33" s="749"/>
      <c r="M33" s="749"/>
      <c r="N33" s="749"/>
      <c r="O33" s="749"/>
      <c r="P33" s="749"/>
      <c r="Q33" s="749"/>
      <c r="R33" s="723"/>
      <c r="S33" s="907"/>
      <c r="T33" s="724"/>
      <c r="U33" s="725"/>
      <c r="X33" s="41"/>
    </row>
    <row r="34" spans="1:26" s="36" customFormat="1" ht="13.5" thickBot="1" x14ac:dyDescent="0.25">
      <c r="A34" s="723" t="s">
        <v>203</v>
      </c>
      <c r="B34" s="725"/>
      <c r="C34" s="1069">
        <v>1.2</v>
      </c>
      <c r="D34" s="1069"/>
      <c r="E34" s="1069"/>
      <c r="F34" s="1069"/>
      <c r="G34" s="749"/>
      <c r="H34" s="1013"/>
      <c r="I34" s="926"/>
      <c r="J34" s="749"/>
      <c r="K34" s="749"/>
      <c r="L34" s="749"/>
      <c r="M34" s="749"/>
      <c r="N34" s="749"/>
      <c r="O34" s="749"/>
      <c r="P34" s="749"/>
      <c r="Q34" s="749"/>
      <c r="R34" s="723"/>
      <c r="S34" s="907"/>
      <c r="T34" s="754"/>
      <c r="U34" s="735"/>
    </row>
    <row r="35" spans="1:26" s="36" customFormat="1" ht="13.5" thickBot="1" x14ac:dyDescent="0.25">
      <c r="A35" s="726" t="s">
        <v>218</v>
      </c>
      <c r="B35" s="728"/>
      <c r="C35" s="1071">
        <v>1</v>
      </c>
      <c r="D35" s="1072"/>
      <c r="E35" s="1072"/>
      <c r="F35" s="1073"/>
      <c r="G35" s="274"/>
      <c r="H35" s="125"/>
      <c r="I35" s="260"/>
      <c r="J35" s="274"/>
      <c r="K35" s="260"/>
      <c r="L35" s="260"/>
      <c r="M35" s="260"/>
      <c r="N35" s="260"/>
      <c r="O35" s="260"/>
      <c r="P35" s="260"/>
      <c r="Q35" s="260"/>
      <c r="R35" s="259"/>
      <c r="S35" s="126"/>
      <c r="T35" s="259"/>
      <c r="U35" s="260"/>
    </row>
    <row r="36" spans="1:26" s="36" customFormat="1" ht="25.5" customHeight="1" x14ac:dyDescent="0.2">
      <c r="A36" s="882" t="s">
        <v>255</v>
      </c>
      <c r="B36" s="883"/>
      <c r="C36" s="729" t="s">
        <v>258</v>
      </c>
      <c r="D36" s="1063"/>
      <c r="E36" s="1063"/>
      <c r="F36" s="1063"/>
      <c r="G36" s="127">
        <v>15.4</v>
      </c>
      <c r="H36" s="264">
        <v>8.3000000000000007</v>
      </c>
      <c r="I36" s="279">
        <v>18.8</v>
      </c>
      <c r="J36" s="243">
        <v>218</v>
      </c>
      <c r="K36" s="243">
        <v>22.5</v>
      </c>
      <c r="L36" s="243">
        <v>34</v>
      </c>
      <c r="M36" s="243">
        <v>0</v>
      </c>
      <c r="N36" s="243">
        <v>1.25</v>
      </c>
      <c r="O36" s="243">
        <v>0.13</v>
      </c>
      <c r="P36" s="243">
        <v>0.08</v>
      </c>
      <c r="Q36" s="243">
        <v>9.75</v>
      </c>
      <c r="R36" s="264">
        <v>1</v>
      </c>
      <c r="S36" s="926"/>
      <c r="T36" s="857"/>
      <c r="U36" s="1079"/>
      <c r="X36" s="41"/>
    </row>
    <row r="37" spans="1:26" s="36" customFormat="1" ht="12.75" x14ac:dyDescent="0.2">
      <c r="A37" s="723" t="s">
        <v>122</v>
      </c>
      <c r="B37" s="725"/>
      <c r="C37" s="1068" t="s">
        <v>348</v>
      </c>
      <c r="D37" s="1069"/>
      <c r="E37" s="1069"/>
      <c r="F37" s="1070"/>
      <c r="G37" s="240"/>
      <c r="H37" s="267"/>
      <c r="I37" s="247"/>
      <c r="J37" s="243"/>
      <c r="K37" s="243"/>
      <c r="L37" s="243"/>
      <c r="M37" s="243"/>
      <c r="N37" s="243"/>
      <c r="O37" s="243"/>
      <c r="P37" s="243"/>
      <c r="Q37" s="243"/>
      <c r="R37" s="264"/>
      <c r="S37" s="926"/>
      <c r="T37" s="857"/>
      <c r="U37" s="1079"/>
      <c r="X37" s="41"/>
    </row>
    <row r="38" spans="1:26" s="36" customFormat="1" ht="12.75" x14ac:dyDescent="0.2">
      <c r="A38" s="723" t="s">
        <v>10</v>
      </c>
      <c r="B38" s="725"/>
      <c r="C38" s="1068">
        <v>5</v>
      </c>
      <c r="D38" s="1069"/>
      <c r="E38" s="1069"/>
      <c r="F38" s="1069"/>
      <c r="G38" s="240"/>
      <c r="H38" s="264"/>
      <c r="I38" s="264"/>
      <c r="J38" s="243"/>
      <c r="K38" s="243"/>
      <c r="L38" s="243"/>
      <c r="M38" s="243"/>
      <c r="N38" s="243"/>
      <c r="O38" s="243"/>
      <c r="P38" s="243"/>
      <c r="Q38" s="243"/>
      <c r="R38" s="264"/>
      <c r="S38" s="926"/>
      <c r="T38" s="857"/>
      <c r="U38" s="1079"/>
    </row>
    <row r="39" spans="1:26" s="36" customFormat="1" ht="12.75" x14ac:dyDescent="0.2">
      <c r="A39" s="723" t="s">
        <v>256</v>
      </c>
      <c r="B39" s="725"/>
      <c r="C39" s="1084" t="s">
        <v>415</v>
      </c>
      <c r="D39" s="1085"/>
      <c r="E39" s="1085"/>
      <c r="F39" s="1085"/>
      <c r="G39" s="240"/>
      <c r="H39" s="264"/>
      <c r="I39" s="264"/>
      <c r="J39" s="243"/>
      <c r="K39" s="243"/>
      <c r="L39" s="243"/>
      <c r="M39" s="243"/>
      <c r="N39" s="243"/>
      <c r="O39" s="243"/>
      <c r="P39" s="243"/>
      <c r="Q39" s="243"/>
      <c r="R39" s="264"/>
      <c r="S39" s="926"/>
      <c r="T39" s="857"/>
      <c r="U39" s="1079"/>
    </row>
    <row r="40" spans="1:26" s="36" customFormat="1" ht="12.75" x14ac:dyDescent="0.2">
      <c r="A40" s="723" t="s">
        <v>199</v>
      </c>
      <c r="B40" s="725"/>
      <c r="C40" s="1084" t="s">
        <v>416</v>
      </c>
      <c r="D40" s="1085"/>
      <c r="E40" s="1085"/>
      <c r="F40" s="1085"/>
      <c r="G40" s="240"/>
      <c r="H40" s="264"/>
      <c r="I40" s="264"/>
      <c r="J40" s="243"/>
      <c r="K40" s="243"/>
      <c r="L40" s="243"/>
      <c r="M40" s="243"/>
      <c r="N40" s="243"/>
      <c r="O40" s="243"/>
      <c r="P40" s="243"/>
      <c r="Q40" s="243"/>
      <c r="R40" s="264"/>
      <c r="S40" s="926"/>
      <c r="T40" s="857"/>
      <c r="U40" s="1079"/>
      <c r="X40" s="41"/>
    </row>
    <row r="41" spans="1:26" s="36" customFormat="1" ht="12.75" x14ac:dyDescent="0.2">
      <c r="A41" s="723" t="s">
        <v>192</v>
      </c>
      <c r="B41" s="725"/>
      <c r="C41" s="1068">
        <v>3</v>
      </c>
      <c r="D41" s="1069"/>
      <c r="E41" s="1069"/>
      <c r="F41" s="1069"/>
      <c r="G41" s="240"/>
      <c r="H41" s="264"/>
      <c r="I41" s="264"/>
      <c r="J41" s="243"/>
      <c r="K41" s="243"/>
      <c r="L41" s="243"/>
      <c r="M41" s="243"/>
      <c r="N41" s="243"/>
      <c r="O41" s="243"/>
      <c r="P41" s="243"/>
      <c r="Q41" s="243"/>
      <c r="R41" s="264"/>
      <c r="S41" s="926"/>
      <c r="T41" s="857"/>
      <c r="U41" s="1079"/>
    </row>
    <row r="42" spans="1:26" s="36" customFormat="1" ht="12.75" x14ac:dyDescent="0.2">
      <c r="A42" s="723" t="s">
        <v>218</v>
      </c>
      <c r="B42" s="725"/>
      <c r="C42" s="1068">
        <v>2.5</v>
      </c>
      <c r="D42" s="1069"/>
      <c r="E42" s="1069"/>
      <c r="F42" s="1070"/>
      <c r="G42" s="240"/>
      <c r="H42" s="264"/>
      <c r="I42" s="264"/>
      <c r="J42" s="243"/>
      <c r="K42" s="243"/>
      <c r="L42" s="243"/>
      <c r="M42" s="243"/>
      <c r="N42" s="243"/>
      <c r="O42" s="243"/>
      <c r="P42" s="243"/>
      <c r="Q42" s="243"/>
      <c r="R42" s="264"/>
      <c r="S42" s="926"/>
      <c r="T42" s="857"/>
      <c r="U42" s="1079"/>
    </row>
    <row r="43" spans="1:26" s="36" customFormat="1" ht="13.5" thickBot="1" x14ac:dyDescent="0.25">
      <c r="A43" s="734" t="s">
        <v>257</v>
      </c>
      <c r="B43" s="735"/>
      <c r="C43" s="1071" t="s">
        <v>349</v>
      </c>
      <c r="D43" s="1072"/>
      <c r="E43" s="1072"/>
      <c r="F43" s="1073"/>
      <c r="G43" s="274"/>
      <c r="H43" s="125"/>
      <c r="I43" s="125"/>
      <c r="J43" s="260"/>
      <c r="K43" s="260"/>
      <c r="L43" s="260"/>
      <c r="M43" s="260"/>
      <c r="N43" s="260"/>
      <c r="O43" s="260"/>
      <c r="P43" s="260"/>
      <c r="Q43" s="260"/>
      <c r="R43" s="125"/>
      <c r="S43" s="1074"/>
      <c r="T43" s="857"/>
      <c r="U43" s="1079"/>
    </row>
    <row r="44" spans="1:26" s="36" customFormat="1" ht="25.5" customHeight="1" x14ac:dyDescent="0.2">
      <c r="A44" s="1081" t="s">
        <v>259</v>
      </c>
      <c r="B44" s="1082"/>
      <c r="C44" s="904">
        <v>100</v>
      </c>
      <c r="D44" s="904"/>
      <c r="E44" s="904"/>
      <c r="F44" s="904"/>
      <c r="G44" s="1066">
        <v>13.5</v>
      </c>
      <c r="H44" s="1013">
        <v>16.3</v>
      </c>
      <c r="I44" s="923">
        <v>15.5</v>
      </c>
      <c r="J44" s="926">
        <v>265</v>
      </c>
      <c r="K44" s="749">
        <v>10.5</v>
      </c>
      <c r="L44" s="749">
        <v>22.2</v>
      </c>
      <c r="M44" s="749">
        <v>0</v>
      </c>
      <c r="N44" s="749">
        <v>1.5</v>
      </c>
      <c r="O44" s="749">
        <v>0.6</v>
      </c>
      <c r="P44" s="749">
        <v>0.2</v>
      </c>
      <c r="Q44" s="749">
        <v>2.4</v>
      </c>
      <c r="R44" s="988">
        <v>0.8</v>
      </c>
      <c r="S44" s="946"/>
      <c r="T44" s="1078"/>
      <c r="U44" s="1079"/>
      <c r="Y44" s="41"/>
      <c r="Z44" s="41"/>
    </row>
    <row r="45" spans="1:26" s="36" customFormat="1" ht="12.75" x14ac:dyDescent="0.2">
      <c r="A45" s="723" t="s">
        <v>260</v>
      </c>
      <c r="B45" s="725"/>
      <c r="C45" s="1068" t="s">
        <v>358</v>
      </c>
      <c r="D45" s="1069"/>
      <c r="E45" s="1069"/>
      <c r="F45" s="1070"/>
      <c r="G45" s="749"/>
      <c r="H45" s="1013"/>
      <c r="I45" s="923"/>
      <c r="J45" s="926"/>
      <c r="K45" s="749"/>
      <c r="L45" s="749"/>
      <c r="M45" s="749"/>
      <c r="N45" s="749"/>
      <c r="O45" s="749"/>
      <c r="P45" s="749"/>
      <c r="Q45" s="749"/>
      <c r="R45" s="988"/>
      <c r="S45" s="946"/>
      <c r="T45" s="1078"/>
      <c r="U45" s="1079"/>
    </row>
    <row r="46" spans="1:26" s="36" customFormat="1" ht="12.75" x14ac:dyDescent="0.2">
      <c r="A46" s="723" t="s">
        <v>261</v>
      </c>
      <c r="B46" s="725"/>
      <c r="C46" s="1068">
        <v>16</v>
      </c>
      <c r="D46" s="1069"/>
      <c r="E46" s="1069"/>
      <c r="F46" s="1070"/>
      <c r="G46" s="749"/>
      <c r="H46" s="1013"/>
      <c r="I46" s="923"/>
      <c r="J46" s="926"/>
      <c r="K46" s="749"/>
      <c r="L46" s="749"/>
      <c r="M46" s="749"/>
      <c r="N46" s="749"/>
      <c r="O46" s="749"/>
      <c r="P46" s="749"/>
      <c r="Q46" s="749"/>
      <c r="R46" s="988"/>
      <c r="S46" s="946"/>
      <c r="T46" s="1078"/>
      <c r="U46" s="1079"/>
    </row>
    <row r="47" spans="1:26" s="36" customFormat="1" ht="12.75" x14ac:dyDescent="0.2">
      <c r="A47" s="723" t="s">
        <v>262</v>
      </c>
      <c r="B47" s="725"/>
      <c r="C47" s="1069">
        <v>20</v>
      </c>
      <c r="D47" s="1069"/>
      <c r="E47" s="1016"/>
      <c r="F47" s="1069"/>
      <c r="G47" s="749"/>
      <c r="H47" s="1013"/>
      <c r="I47" s="923"/>
      <c r="J47" s="926"/>
      <c r="K47" s="749"/>
      <c r="L47" s="749"/>
      <c r="M47" s="749"/>
      <c r="N47" s="749"/>
      <c r="O47" s="749"/>
      <c r="P47" s="749"/>
      <c r="Q47" s="749"/>
      <c r="R47" s="988"/>
      <c r="S47" s="946"/>
      <c r="T47" s="1078"/>
      <c r="U47" s="1079"/>
    </row>
    <row r="48" spans="1:26" s="36" customFormat="1" ht="12.75" x14ac:dyDescent="0.2">
      <c r="A48" s="723" t="s">
        <v>193</v>
      </c>
      <c r="B48" s="725"/>
      <c r="C48" s="1069">
        <v>10</v>
      </c>
      <c r="D48" s="1069"/>
      <c r="E48" s="1016"/>
      <c r="F48" s="1069"/>
      <c r="G48" s="749"/>
      <c r="H48" s="1013"/>
      <c r="I48" s="923"/>
      <c r="J48" s="926"/>
      <c r="K48" s="749"/>
      <c r="L48" s="749"/>
      <c r="M48" s="749"/>
      <c r="N48" s="749"/>
      <c r="O48" s="749"/>
      <c r="P48" s="749"/>
      <c r="Q48" s="749"/>
      <c r="R48" s="988"/>
      <c r="S48" s="946"/>
      <c r="T48" s="1078"/>
      <c r="U48" s="1079"/>
    </row>
    <row r="49" spans="1:24" s="36" customFormat="1" ht="12.75" x14ac:dyDescent="0.2">
      <c r="A49" s="723" t="s">
        <v>201</v>
      </c>
      <c r="B49" s="725"/>
      <c r="C49" s="1069">
        <v>6</v>
      </c>
      <c r="D49" s="1069"/>
      <c r="E49" s="1016"/>
      <c r="F49" s="1069"/>
      <c r="G49" s="749"/>
      <c r="H49" s="1013"/>
      <c r="I49" s="923"/>
      <c r="J49" s="926"/>
      <c r="K49" s="749"/>
      <c r="L49" s="749"/>
      <c r="M49" s="749"/>
      <c r="N49" s="749"/>
      <c r="O49" s="749"/>
      <c r="P49" s="749"/>
      <c r="Q49" s="749"/>
      <c r="R49" s="988"/>
      <c r="S49" s="946"/>
      <c r="T49" s="1078"/>
      <c r="U49" s="1079"/>
      <c r="X49" s="41"/>
    </row>
    <row r="50" spans="1:24" s="36" customFormat="1" ht="12.75" x14ac:dyDescent="0.2">
      <c r="A50" s="723" t="s">
        <v>218</v>
      </c>
      <c r="B50" s="725"/>
      <c r="C50" s="1069">
        <v>2</v>
      </c>
      <c r="D50" s="1069"/>
      <c r="E50" s="1016"/>
      <c r="F50" s="1069"/>
      <c r="G50" s="749"/>
      <c r="H50" s="1013"/>
      <c r="I50" s="923"/>
      <c r="J50" s="926"/>
      <c r="K50" s="749"/>
      <c r="L50" s="749"/>
      <c r="M50" s="749"/>
      <c r="N50" s="749"/>
      <c r="O50" s="749"/>
      <c r="P50" s="749"/>
      <c r="Q50" s="749"/>
      <c r="R50" s="988"/>
      <c r="S50" s="946"/>
      <c r="T50" s="1078"/>
      <c r="U50" s="1079"/>
    </row>
    <row r="51" spans="1:24" s="36" customFormat="1" ht="12.75" customHeight="1" thickBot="1" x14ac:dyDescent="0.25">
      <c r="A51" s="726" t="s">
        <v>335</v>
      </c>
      <c r="B51" s="728"/>
      <c r="C51" s="1080" t="s">
        <v>416</v>
      </c>
      <c r="D51" s="1080"/>
      <c r="E51" s="1080"/>
      <c r="F51" s="1080"/>
      <c r="G51" s="1083"/>
      <c r="H51" s="1014"/>
      <c r="I51" s="701"/>
      <c r="J51" s="930"/>
      <c r="K51" s="750"/>
      <c r="L51" s="750"/>
      <c r="M51" s="750"/>
      <c r="N51" s="750"/>
      <c r="O51" s="750"/>
      <c r="P51" s="750"/>
      <c r="Q51" s="750"/>
      <c r="R51" s="1040"/>
      <c r="S51" s="800"/>
      <c r="T51" s="1078"/>
      <c r="U51" s="1079"/>
    </row>
    <row r="52" spans="1:24" s="36" customFormat="1" ht="25.5" customHeight="1" x14ac:dyDescent="0.2">
      <c r="A52" s="898" t="s">
        <v>317</v>
      </c>
      <c r="B52" s="1089"/>
      <c r="C52" s="792">
        <v>50</v>
      </c>
      <c r="D52" s="833"/>
      <c r="E52" s="833"/>
      <c r="F52" s="1053"/>
      <c r="G52" s="1086">
        <v>1.4</v>
      </c>
      <c r="H52" s="700">
        <v>16.2</v>
      </c>
      <c r="I52" s="700">
        <v>3.3</v>
      </c>
      <c r="J52" s="925">
        <v>163.19999999999999</v>
      </c>
      <c r="K52" s="748">
        <v>38.4</v>
      </c>
      <c r="L52" s="748">
        <v>0.15</v>
      </c>
      <c r="M52" s="748">
        <v>0</v>
      </c>
      <c r="N52" s="748">
        <v>3.4</v>
      </c>
      <c r="O52" s="748">
        <v>0.15</v>
      </c>
      <c r="P52" s="748">
        <v>0.05</v>
      </c>
      <c r="Q52" s="748">
        <v>0.3</v>
      </c>
      <c r="R52" s="987">
        <v>0.2</v>
      </c>
      <c r="S52" s="799"/>
      <c r="T52" s="1078"/>
      <c r="U52" s="1079"/>
    </row>
    <row r="53" spans="1:24" s="36" customFormat="1" ht="11.25" customHeight="1" x14ac:dyDescent="0.2">
      <c r="A53" s="694" t="s">
        <v>318</v>
      </c>
      <c r="B53" s="1013"/>
      <c r="C53" s="694">
        <v>2.25</v>
      </c>
      <c r="D53" s="724"/>
      <c r="E53" s="746"/>
      <c r="F53" s="1013"/>
      <c r="G53" s="923"/>
      <c r="H53" s="923"/>
      <c r="I53" s="923"/>
      <c r="J53" s="926"/>
      <c r="K53" s="749"/>
      <c r="L53" s="749"/>
      <c r="M53" s="749"/>
      <c r="N53" s="749"/>
      <c r="O53" s="749"/>
      <c r="P53" s="749"/>
      <c r="Q53" s="749"/>
      <c r="R53" s="988"/>
      <c r="S53" s="946"/>
      <c r="T53" s="1078"/>
      <c r="U53" s="1079"/>
    </row>
    <row r="54" spans="1:24" s="36" customFormat="1" ht="12.75" customHeight="1" x14ac:dyDescent="0.2">
      <c r="A54" s="694" t="s">
        <v>333</v>
      </c>
      <c r="B54" s="1013"/>
      <c r="C54" s="694">
        <v>2.25</v>
      </c>
      <c r="D54" s="724"/>
      <c r="E54" s="746"/>
      <c r="F54" s="1013"/>
      <c r="G54" s="923"/>
      <c r="H54" s="923"/>
      <c r="I54" s="923"/>
      <c r="J54" s="926"/>
      <c r="K54" s="749"/>
      <c r="L54" s="749"/>
      <c r="M54" s="749"/>
      <c r="N54" s="749"/>
      <c r="O54" s="749"/>
      <c r="P54" s="749"/>
      <c r="Q54" s="749"/>
      <c r="R54" s="988"/>
      <c r="S54" s="946"/>
      <c r="T54" s="1078"/>
      <c r="U54" s="1079"/>
    </row>
    <row r="55" spans="1:24" s="36" customFormat="1" ht="14.25" customHeight="1" x14ac:dyDescent="0.2">
      <c r="A55" s="694" t="s">
        <v>319</v>
      </c>
      <c r="B55" s="1013"/>
      <c r="C55" s="694">
        <v>45</v>
      </c>
      <c r="D55" s="724"/>
      <c r="E55" s="746"/>
      <c r="F55" s="1013"/>
      <c r="G55" s="923"/>
      <c r="H55" s="923"/>
      <c r="I55" s="923"/>
      <c r="J55" s="926"/>
      <c r="K55" s="749"/>
      <c r="L55" s="749"/>
      <c r="M55" s="749"/>
      <c r="N55" s="749"/>
      <c r="O55" s="749"/>
      <c r="P55" s="749"/>
      <c r="Q55" s="749"/>
      <c r="R55" s="988"/>
      <c r="S55" s="946"/>
      <c r="T55" s="1078"/>
      <c r="U55" s="1079"/>
    </row>
    <row r="56" spans="1:24" s="36" customFormat="1" ht="14.25" customHeight="1" x14ac:dyDescent="0.2">
      <c r="A56" s="694" t="s">
        <v>320</v>
      </c>
      <c r="B56" s="1013"/>
      <c r="C56" s="1015" t="s">
        <v>350</v>
      </c>
      <c r="D56" s="1069"/>
      <c r="E56" s="1016"/>
      <c r="F56" s="1017"/>
      <c r="G56" s="923"/>
      <c r="H56" s="923"/>
      <c r="I56" s="923"/>
      <c r="J56" s="926"/>
      <c r="K56" s="749"/>
      <c r="L56" s="749"/>
      <c r="M56" s="749"/>
      <c r="N56" s="749"/>
      <c r="O56" s="749"/>
      <c r="P56" s="749"/>
      <c r="Q56" s="749"/>
      <c r="R56" s="988"/>
      <c r="S56" s="946"/>
      <c r="T56" s="1078"/>
      <c r="U56" s="1079"/>
    </row>
    <row r="57" spans="1:24" s="36" customFormat="1" ht="15.75" customHeight="1" x14ac:dyDescent="0.2">
      <c r="A57" s="694" t="s">
        <v>199</v>
      </c>
      <c r="B57" s="1013"/>
      <c r="C57" s="1015" t="s">
        <v>351</v>
      </c>
      <c r="D57" s="1069"/>
      <c r="E57" s="1016"/>
      <c r="F57" s="1017"/>
      <c r="G57" s="923"/>
      <c r="H57" s="923"/>
      <c r="I57" s="923"/>
      <c r="J57" s="926"/>
      <c r="K57" s="749"/>
      <c r="L57" s="749"/>
      <c r="M57" s="749"/>
      <c r="N57" s="749"/>
      <c r="O57" s="749"/>
      <c r="P57" s="749"/>
      <c r="Q57" s="749"/>
      <c r="R57" s="988"/>
      <c r="S57" s="946"/>
      <c r="T57" s="1078"/>
      <c r="U57" s="1079"/>
    </row>
    <row r="58" spans="1:24" s="36" customFormat="1" ht="14.25" customHeight="1" x14ac:dyDescent="0.2">
      <c r="A58" s="694" t="s">
        <v>321</v>
      </c>
      <c r="B58" s="1013"/>
      <c r="C58" s="694">
        <v>12.5</v>
      </c>
      <c r="D58" s="724"/>
      <c r="E58" s="746"/>
      <c r="F58" s="1013"/>
      <c r="G58" s="923"/>
      <c r="H58" s="923"/>
      <c r="I58" s="923"/>
      <c r="J58" s="926"/>
      <c r="K58" s="749"/>
      <c r="L58" s="749"/>
      <c r="M58" s="749"/>
      <c r="N58" s="749"/>
      <c r="O58" s="749"/>
      <c r="P58" s="749"/>
      <c r="Q58" s="749"/>
      <c r="R58" s="988"/>
      <c r="S58" s="946"/>
      <c r="T58" s="1078"/>
      <c r="U58" s="1079"/>
    </row>
    <row r="59" spans="1:24" s="36" customFormat="1" ht="14.25" customHeight="1" thickBot="1" x14ac:dyDescent="0.25">
      <c r="A59" s="694" t="s">
        <v>318</v>
      </c>
      <c r="B59" s="1013"/>
      <c r="C59" s="694">
        <v>0.75</v>
      </c>
      <c r="D59" s="724"/>
      <c r="E59" s="724"/>
      <c r="F59" s="1013"/>
      <c r="G59" s="923"/>
      <c r="H59" s="923"/>
      <c r="I59" s="923"/>
      <c r="J59" s="926"/>
      <c r="K59" s="749"/>
      <c r="L59" s="749"/>
      <c r="M59" s="749"/>
      <c r="N59" s="749"/>
      <c r="O59" s="749"/>
      <c r="P59" s="749"/>
      <c r="Q59" s="749"/>
      <c r="R59" s="988"/>
      <c r="S59" s="946"/>
      <c r="T59" s="1078"/>
      <c r="U59" s="1079"/>
    </row>
    <row r="60" spans="1:24" s="36" customFormat="1" ht="14.25" customHeight="1" x14ac:dyDescent="0.2">
      <c r="A60" s="694" t="s">
        <v>203</v>
      </c>
      <c r="B60" s="1013"/>
      <c r="C60" s="694">
        <v>0.5</v>
      </c>
      <c r="D60" s="724"/>
      <c r="E60" s="724"/>
      <c r="F60" s="1013"/>
      <c r="G60" s="247"/>
      <c r="H60" s="247"/>
      <c r="I60" s="247"/>
      <c r="J60" s="250"/>
      <c r="K60" s="240"/>
      <c r="L60" s="240"/>
      <c r="M60" s="240"/>
      <c r="N60" s="240"/>
      <c r="O60" s="240"/>
      <c r="P60" s="240"/>
      <c r="Q60" s="240"/>
      <c r="R60" s="240"/>
      <c r="S60" s="257"/>
      <c r="T60" s="129"/>
      <c r="U60" s="270"/>
    </row>
    <row r="61" spans="1:24" s="36" customFormat="1" ht="14.25" customHeight="1" thickBot="1" x14ac:dyDescent="0.25">
      <c r="A61" s="696" t="s">
        <v>218</v>
      </c>
      <c r="B61" s="1014"/>
      <c r="C61" s="696">
        <v>0.5</v>
      </c>
      <c r="D61" s="754"/>
      <c r="E61" s="754"/>
      <c r="F61" s="1014"/>
      <c r="G61" s="247"/>
      <c r="H61" s="247"/>
      <c r="I61" s="247"/>
      <c r="J61" s="250"/>
      <c r="K61" s="240"/>
      <c r="L61" s="240"/>
      <c r="M61" s="240"/>
      <c r="N61" s="240"/>
      <c r="O61" s="240"/>
      <c r="P61" s="240"/>
      <c r="Q61" s="240"/>
      <c r="R61" s="242"/>
      <c r="S61" s="257"/>
      <c r="T61" s="283"/>
      <c r="U61" s="270"/>
    </row>
    <row r="62" spans="1:24" s="36" customFormat="1" ht="25.5" customHeight="1" x14ac:dyDescent="0.2">
      <c r="A62" s="718" t="s">
        <v>263</v>
      </c>
      <c r="B62" s="1087"/>
      <c r="C62" s="1088"/>
      <c r="D62" s="271"/>
      <c r="E62" s="1035">
        <v>150</v>
      </c>
      <c r="F62" s="1036"/>
      <c r="G62" s="700">
        <v>3.6</v>
      </c>
      <c r="H62" s="700">
        <v>8.3000000000000007</v>
      </c>
      <c r="I62" s="700">
        <v>29.66</v>
      </c>
      <c r="J62" s="925">
        <v>211.1</v>
      </c>
      <c r="K62" s="748">
        <v>6.75</v>
      </c>
      <c r="L62" s="748">
        <v>21.9</v>
      </c>
      <c r="M62" s="748">
        <v>0</v>
      </c>
      <c r="N62" s="748">
        <v>1.1000000000000001</v>
      </c>
      <c r="O62" s="748">
        <v>0.04</v>
      </c>
      <c r="P62" s="748">
        <v>0.23</v>
      </c>
      <c r="Q62" s="748">
        <v>0.11</v>
      </c>
      <c r="R62" s="744">
        <v>0.11</v>
      </c>
      <c r="S62" s="720"/>
      <c r="T62" s="722"/>
      <c r="U62" s="857"/>
    </row>
    <row r="63" spans="1:24" s="36" customFormat="1" ht="12.75" x14ac:dyDescent="0.2">
      <c r="A63" s="694" t="s">
        <v>205</v>
      </c>
      <c r="B63" s="724"/>
      <c r="C63" s="1013"/>
      <c r="D63" s="258"/>
      <c r="E63" s="694">
        <v>52.5</v>
      </c>
      <c r="F63" s="1013"/>
      <c r="G63" s="923"/>
      <c r="H63" s="923"/>
      <c r="I63" s="923"/>
      <c r="J63" s="926"/>
      <c r="K63" s="749"/>
      <c r="L63" s="749"/>
      <c r="M63" s="749"/>
      <c r="N63" s="749"/>
      <c r="O63" s="749"/>
      <c r="P63" s="749"/>
      <c r="Q63" s="749"/>
      <c r="R63" s="723"/>
      <c r="S63" s="723"/>
      <c r="T63" s="725"/>
      <c r="U63" s="857"/>
    </row>
    <row r="64" spans="1:24" s="36" customFormat="1" ht="12.75" x14ac:dyDescent="0.2">
      <c r="A64" s="694" t="s">
        <v>391</v>
      </c>
      <c r="B64" s="724"/>
      <c r="C64" s="1013"/>
      <c r="D64" s="258"/>
      <c r="E64" s="694">
        <v>5</v>
      </c>
      <c r="F64" s="1013"/>
      <c r="G64" s="923"/>
      <c r="H64" s="923"/>
      <c r="I64" s="923"/>
      <c r="J64" s="926"/>
      <c r="K64" s="749"/>
      <c r="L64" s="749"/>
      <c r="M64" s="749"/>
      <c r="N64" s="749"/>
      <c r="O64" s="749"/>
      <c r="P64" s="749"/>
      <c r="Q64" s="749"/>
      <c r="R64" s="723"/>
      <c r="S64" s="723"/>
      <c r="T64" s="725"/>
      <c r="U64" s="857"/>
    </row>
    <row r="65" spans="1:21" s="36" customFormat="1" ht="13.5" thickBot="1" x14ac:dyDescent="0.25">
      <c r="A65" s="694" t="s">
        <v>218</v>
      </c>
      <c r="B65" s="724"/>
      <c r="C65" s="1013"/>
      <c r="D65" s="258"/>
      <c r="E65" s="694">
        <v>1.5</v>
      </c>
      <c r="F65" s="1013"/>
      <c r="G65" s="924"/>
      <c r="H65" s="701"/>
      <c r="I65" s="701"/>
      <c r="J65" s="930"/>
      <c r="K65" s="750"/>
      <c r="L65" s="750"/>
      <c r="M65" s="750"/>
      <c r="N65" s="750"/>
      <c r="O65" s="750"/>
      <c r="P65" s="750"/>
      <c r="Q65" s="750"/>
      <c r="R65" s="734"/>
      <c r="S65" s="726"/>
      <c r="T65" s="728"/>
      <c r="U65" s="857"/>
    </row>
    <row r="66" spans="1:21" s="36" customFormat="1" ht="13.5" thickBot="1" x14ac:dyDescent="0.25">
      <c r="A66" s="269" t="s">
        <v>211</v>
      </c>
      <c r="B66" s="1090">
        <v>200</v>
      </c>
      <c r="C66" s="1091"/>
      <c r="D66" s="1091"/>
      <c r="E66" s="1091"/>
      <c r="F66" s="1092"/>
      <c r="G66" s="132">
        <v>1</v>
      </c>
      <c r="H66" s="265">
        <v>0</v>
      </c>
      <c r="I66" s="265">
        <v>21.2</v>
      </c>
      <c r="J66" s="245">
        <v>88</v>
      </c>
      <c r="K66" s="245">
        <v>14</v>
      </c>
      <c r="L66" s="245">
        <v>2.8</v>
      </c>
      <c r="M66" s="245">
        <v>14</v>
      </c>
      <c r="N66" s="245">
        <v>8</v>
      </c>
      <c r="O66" s="245">
        <v>0.02</v>
      </c>
      <c r="P66" s="245">
        <v>0.2</v>
      </c>
      <c r="Q66" s="245">
        <v>4</v>
      </c>
      <c r="R66" s="265">
        <v>0</v>
      </c>
      <c r="S66" s="268"/>
      <c r="T66" s="1078"/>
      <c r="U66" s="1079"/>
    </row>
    <row r="67" spans="1:21" s="36" customFormat="1" ht="26.25" thickBot="1" x14ac:dyDescent="0.25">
      <c r="A67" s="269" t="s">
        <v>212</v>
      </c>
      <c r="B67" s="1093">
        <v>76</v>
      </c>
      <c r="C67" s="1094"/>
      <c r="D67" s="1094"/>
      <c r="E67" s="1094"/>
      <c r="F67" s="1095"/>
      <c r="G67" s="241">
        <v>9.4600000000000009</v>
      </c>
      <c r="H67" s="265">
        <v>1.22</v>
      </c>
      <c r="I67" s="265">
        <v>57.9</v>
      </c>
      <c r="J67" s="245">
        <v>282</v>
      </c>
      <c r="K67" s="245">
        <v>170.4</v>
      </c>
      <c r="L67" s="245">
        <v>4.1500000000000004</v>
      </c>
      <c r="M67" s="245">
        <v>186</v>
      </c>
      <c r="N67" s="245">
        <v>57.6</v>
      </c>
      <c r="O67" s="245">
        <v>0.45</v>
      </c>
      <c r="P67" s="245">
        <v>0.38</v>
      </c>
      <c r="Q67" s="245">
        <v>0.24</v>
      </c>
      <c r="R67" s="265">
        <v>0</v>
      </c>
      <c r="S67" s="265"/>
      <c r="T67" s="1078"/>
      <c r="U67" s="1079"/>
    </row>
    <row r="68" spans="1:21" s="75" customFormat="1" ht="13.5" thickBot="1" x14ac:dyDescent="0.25">
      <c r="A68" s="280" t="s">
        <v>196</v>
      </c>
      <c r="B68" s="751"/>
      <c r="C68" s="771"/>
      <c r="D68" s="771"/>
      <c r="E68" s="771"/>
      <c r="F68" s="752"/>
      <c r="G68" s="252">
        <v>47.24</v>
      </c>
      <c r="H68" s="262">
        <v>74.400000000000006</v>
      </c>
      <c r="I68" s="262">
        <v>139.71</v>
      </c>
      <c r="J68" s="251">
        <v>1347.03</v>
      </c>
      <c r="K68" s="251">
        <v>428.47</v>
      </c>
      <c r="L68" s="251">
        <v>104.08</v>
      </c>
      <c r="M68" s="251">
        <v>471.46</v>
      </c>
      <c r="N68" s="251">
        <v>89.96</v>
      </c>
      <c r="O68" s="251">
        <v>0.93</v>
      </c>
      <c r="P68" s="251">
        <v>2.23</v>
      </c>
      <c r="Q68" s="251">
        <v>110</v>
      </c>
      <c r="R68" s="262">
        <v>4.07</v>
      </c>
      <c r="S68" s="281"/>
      <c r="T68" s="1096"/>
      <c r="U68" s="1097"/>
    </row>
    <row r="69" spans="1:21" s="36" customFormat="1" ht="26.25" thickBot="1" x14ac:dyDescent="0.25">
      <c r="A69" s="269" t="s">
        <v>214</v>
      </c>
      <c r="B69" s="1100"/>
      <c r="C69" s="1101"/>
      <c r="D69" s="1101"/>
      <c r="E69" s="1101"/>
      <c r="F69" s="1102"/>
      <c r="G69" s="274"/>
      <c r="H69" s="265"/>
      <c r="I69" s="265"/>
      <c r="J69" s="245"/>
      <c r="K69" s="245"/>
      <c r="L69" s="245"/>
      <c r="M69" s="245"/>
      <c r="N69" s="245"/>
      <c r="O69" s="245"/>
      <c r="P69" s="245"/>
      <c r="Q69" s="245"/>
      <c r="R69" s="265"/>
      <c r="S69" s="265"/>
      <c r="T69" s="1078"/>
      <c r="U69" s="1079"/>
    </row>
    <row r="70" spans="1:21" s="36" customFormat="1" ht="13.5" thickBot="1" x14ac:dyDescent="0.25">
      <c r="A70" s="263" t="s">
        <v>285</v>
      </c>
      <c r="B70" s="111">
        <v>230</v>
      </c>
      <c r="C70" s="265">
        <v>0.69</v>
      </c>
      <c r="D70" s="263" t="s">
        <v>285</v>
      </c>
      <c r="E70" s="265">
        <v>0</v>
      </c>
      <c r="F70" s="265">
        <v>19.78</v>
      </c>
      <c r="G70" s="247">
        <v>10.4</v>
      </c>
      <c r="H70" s="246">
        <v>10.5</v>
      </c>
      <c r="I70" s="246">
        <v>38.799999999999997</v>
      </c>
      <c r="J70" s="249">
        <v>281.3</v>
      </c>
      <c r="K70" s="239">
        <v>80.55</v>
      </c>
      <c r="L70" s="239">
        <v>2.5499999999999998</v>
      </c>
      <c r="M70" s="239">
        <v>245.85</v>
      </c>
      <c r="N70" s="239">
        <v>50</v>
      </c>
      <c r="O70" s="239">
        <v>0.15</v>
      </c>
      <c r="P70" s="239">
        <v>0.6</v>
      </c>
      <c r="Q70" s="239">
        <v>16.8</v>
      </c>
      <c r="R70" s="266">
        <v>0.12</v>
      </c>
      <c r="S70" s="246"/>
      <c r="T70" s="1078"/>
      <c r="U70" s="1079"/>
    </row>
    <row r="71" spans="1:21" s="36" customFormat="1" ht="13.5" thickBot="1" x14ac:dyDescent="0.25">
      <c r="A71" s="263" t="s">
        <v>243</v>
      </c>
      <c r="B71" s="111">
        <v>200</v>
      </c>
      <c r="C71" s="265">
        <v>1</v>
      </c>
      <c r="D71" s="263" t="s">
        <v>243</v>
      </c>
      <c r="E71" s="265">
        <v>0</v>
      </c>
      <c r="F71" s="244">
        <v>27.4</v>
      </c>
      <c r="G71" s="206">
        <v>1.2</v>
      </c>
      <c r="H71" s="207">
        <v>0</v>
      </c>
      <c r="I71" s="208">
        <v>31.6</v>
      </c>
      <c r="J71" s="209">
        <v>126</v>
      </c>
      <c r="K71" s="206">
        <v>23.73</v>
      </c>
      <c r="L71" s="206">
        <v>19.04</v>
      </c>
      <c r="M71" s="206">
        <v>26.28</v>
      </c>
      <c r="N71" s="206">
        <v>0.71</v>
      </c>
      <c r="O71" s="206">
        <v>0.02</v>
      </c>
      <c r="P71" s="206">
        <v>0.02</v>
      </c>
      <c r="Q71" s="206">
        <v>0.53</v>
      </c>
      <c r="R71" s="210">
        <v>0.24</v>
      </c>
      <c r="S71" s="209"/>
      <c r="T71" s="857"/>
      <c r="U71" s="1079"/>
    </row>
    <row r="72" spans="1:21" s="36" customFormat="1" ht="13.5" thickBot="1" x14ac:dyDescent="0.25">
      <c r="A72" s="263" t="s">
        <v>196</v>
      </c>
      <c r="B72" s="832"/>
      <c r="C72" s="782"/>
      <c r="D72" s="782"/>
      <c r="E72" s="782"/>
      <c r="F72" s="699"/>
      <c r="G72" s="205">
        <v>11.6</v>
      </c>
      <c r="H72" s="56">
        <v>10.5</v>
      </c>
      <c r="I72" s="56">
        <v>74</v>
      </c>
      <c r="J72" s="78">
        <v>407.3</v>
      </c>
      <c r="K72" s="78">
        <v>100.03</v>
      </c>
      <c r="L72" s="78">
        <v>17.87</v>
      </c>
      <c r="M72" s="78">
        <v>277.79000000000002</v>
      </c>
      <c r="N72" s="78">
        <v>50.54</v>
      </c>
      <c r="O72" s="78">
        <v>0.15</v>
      </c>
      <c r="P72" s="78">
        <v>0.62</v>
      </c>
      <c r="Q72" s="78">
        <v>17.62</v>
      </c>
      <c r="R72" s="56">
        <v>0.28000000000000003</v>
      </c>
      <c r="S72" s="268"/>
      <c r="T72" s="1078"/>
      <c r="U72" s="1079"/>
    </row>
    <row r="73" spans="1:21" s="36" customFormat="1" ht="10.5" customHeight="1" x14ac:dyDescent="0.2">
      <c r="A73" s="757" t="s">
        <v>244</v>
      </c>
      <c r="B73" s="792"/>
      <c r="C73" s="833"/>
      <c r="D73" s="833"/>
      <c r="E73" s="833"/>
      <c r="F73" s="1053"/>
      <c r="G73" s="77">
        <v>83.01</v>
      </c>
      <c r="H73" s="761">
        <v>107.08</v>
      </c>
      <c r="I73" s="761">
        <v>307.33</v>
      </c>
      <c r="J73" s="1099">
        <v>2492.2199999999998</v>
      </c>
      <c r="K73" s="763">
        <v>791.29</v>
      </c>
      <c r="L73" s="763">
        <v>165.85</v>
      </c>
      <c r="M73" s="763">
        <v>1236.8900000000001</v>
      </c>
      <c r="N73" s="763">
        <v>212.67</v>
      </c>
      <c r="O73" s="763">
        <v>1.55</v>
      </c>
      <c r="P73" s="763">
        <v>3.06</v>
      </c>
      <c r="Q73" s="763">
        <v>141.41999999999999</v>
      </c>
      <c r="R73" s="1103">
        <v>15.9</v>
      </c>
      <c r="S73" s="799"/>
      <c r="T73" s="1078"/>
      <c r="U73" s="1079"/>
    </row>
    <row r="74" spans="1:21" s="36" customFormat="1" ht="13.5" thickBot="1" x14ac:dyDescent="0.25">
      <c r="A74" s="758"/>
      <c r="B74" s="794"/>
      <c r="C74" s="812"/>
      <c r="D74" s="812"/>
      <c r="E74" s="812"/>
      <c r="F74" s="1098"/>
      <c r="G74" s="262"/>
      <c r="H74" s="762"/>
      <c r="I74" s="762"/>
      <c r="J74" s="862"/>
      <c r="K74" s="764"/>
      <c r="L74" s="764"/>
      <c r="M74" s="764"/>
      <c r="N74" s="764"/>
      <c r="O74" s="764"/>
      <c r="P74" s="764"/>
      <c r="Q74" s="764"/>
      <c r="R74" s="1104"/>
      <c r="S74" s="800"/>
      <c r="T74" s="1078"/>
      <c r="U74" s="1079"/>
    </row>
  </sheetData>
  <mergeCells count="277">
    <mergeCell ref="A73:A74"/>
    <mergeCell ref="B73:F74"/>
    <mergeCell ref="H73:H74"/>
    <mergeCell ref="I73:I74"/>
    <mergeCell ref="J73:J74"/>
    <mergeCell ref="K73:K74"/>
    <mergeCell ref="B69:F69"/>
    <mergeCell ref="T69:U69"/>
    <mergeCell ref="T70:U70"/>
    <mergeCell ref="T71:U71"/>
    <mergeCell ref="B72:F72"/>
    <mergeCell ref="T72:U72"/>
    <mergeCell ref="R73:R74"/>
    <mergeCell ref="S73:S74"/>
    <mergeCell ref="T73:U74"/>
    <mergeCell ref="L73:L74"/>
    <mergeCell ref="M73:M74"/>
    <mergeCell ref="N73:N74"/>
    <mergeCell ref="O73:O74"/>
    <mergeCell ref="P73:P74"/>
    <mergeCell ref="Q73:Q74"/>
    <mergeCell ref="B66:F66"/>
    <mergeCell ref="T66:U66"/>
    <mergeCell ref="B67:F67"/>
    <mergeCell ref="T67:U67"/>
    <mergeCell ref="B68:F68"/>
    <mergeCell ref="T68:U68"/>
    <mergeCell ref="S62:T65"/>
    <mergeCell ref="U62:U65"/>
    <mergeCell ref="A63:C63"/>
    <mergeCell ref="E63:F63"/>
    <mergeCell ref="A64:C64"/>
    <mergeCell ref="E64:F64"/>
    <mergeCell ref="A65:C65"/>
    <mergeCell ref="E65:F65"/>
    <mergeCell ref="M62:M65"/>
    <mergeCell ref="N62:N65"/>
    <mergeCell ref="O62:O65"/>
    <mergeCell ref="P62:P65"/>
    <mergeCell ref="Q62:Q65"/>
    <mergeCell ref="R62:R65"/>
    <mergeCell ref="G62:G65"/>
    <mergeCell ref="H62:H65"/>
    <mergeCell ref="I62:I65"/>
    <mergeCell ref="J62:J65"/>
    <mergeCell ref="R44:R51"/>
    <mergeCell ref="S44:S51"/>
    <mergeCell ref="K52:K59"/>
    <mergeCell ref="L52:L59"/>
    <mergeCell ref="K62:K65"/>
    <mergeCell ref="L62:L65"/>
    <mergeCell ref="A60:B60"/>
    <mergeCell ref="C60:F60"/>
    <mergeCell ref="A61:B61"/>
    <mergeCell ref="C61:F61"/>
    <mergeCell ref="A62:C62"/>
    <mergeCell ref="E62:F62"/>
    <mergeCell ref="A57:B57"/>
    <mergeCell ref="C57:F57"/>
    <mergeCell ref="A58:B58"/>
    <mergeCell ref="C58:F58"/>
    <mergeCell ref="A59:B59"/>
    <mergeCell ref="C59:F59"/>
    <mergeCell ref="A52:B52"/>
    <mergeCell ref="C52:F52"/>
    <mergeCell ref="C48:F48"/>
    <mergeCell ref="A49:B49"/>
    <mergeCell ref="P44:P51"/>
    <mergeCell ref="Q44:Q51"/>
    <mergeCell ref="S52:S59"/>
    <mergeCell ref="T52:U59"/>
    <mergeCell ref="A53:B53"/>
    <mergeCell ref="C53:F53"/>
    <mergeCell ref="A54:B54"/>
    <mergeCell ref="C54:F54"/>
    <mergeCell ref="A55:B55"/>
    <mergeCell ref="C55:F55"/>
    <mergeCell ref="A56:B56"/>
    <mergeCell ref="C56:F56"/>
    <mergeCell ref="M52:M59"/>
    <mergeCell ref="N52:N59"/>
    <mergeCell ref="O52:O59"/>
    <mergeCell ref="P52:P59"/>
    <mergeCell ref="Q52:Q59"/>
    <mergeCell ref="R52:R59"/>
    <mergeCell ref="G52:G59"/>
    <mergeCell ref="H52:H59"/>
    <mergeCell ref="I52:I59"/>
    <mergeCell ref="J52:J59"/>
    <mergeCell ref="T36:U43"/>
    <mergeCell ref="A37:B37"/>
    <mergeCell ref="C37:F37"/>
    <mergeCell ref="A38:B38"/>
    <mergeCell ref="C38:F38"/>
    <mergeCell ref="A39:B39"/>
    <mergeCell ref="C39:F39"/>
    <mergeCell ref="A40:B40"/>
    <mergeCell ref="C40:F40"/>
    <mergeCell ref="A41:B41"/>
    <mergeCell ref="C43:F43"/>
    <mergeCell ref="T44:U51"/>
    <mergeCell ref="A45:B45"/>
    <mergeCell ref="C45:F45"/>
    <mergeCell ref="A46:B46"/>
    <mergeCell ref="C46:F46"/>
    <mergeCell ref="A47:B47"/>
    <mergeCell ref="J44:J51"/>
    <mergeCell ref="K44:K51"/>
    <mergeCell ref="L44:L51"/>
    <mergeCell ref="M44:M51"/>
    <mergeCell ref="N44:N51"/>
    <mergeCell ref="O44:O51"/>
    <mergeCell ref="C49:F49"/>
    <mergeCell ref="A50:B50"/>
    <mergeCell ref="C50:F50"/>
    <mergeCell ref="A51:B51"/>
    <mergeCell ref="C51:F51"/>
    <mergeCell ref="A44:B44"/>
    <mergeCell ref="C44:F44"/>
    <mergeCell ref="G44:G51"/>
    <mergeCell ref="H44:H51"/>
    <mergeCell ref="I44:I51"/>
    <mergeCell ref="C47:F47"/>
    <mergeCell ref="A48:B48"/>
    <mergeCell ref="A28:B28"/>
    <mergeCell ref="C28:F28"/>
    <mergeCell ref="G28:G34"/>
    <mergeCell ref="H28:H34"/>
    <mergeCell ref="I28:I34"/>
    <mergeCell ref="J28:J34"/>
    <mergeCell ref="C32:F32"/>
    <mergeCell ref="A33:B33"/>
    <mergeCell ref="C33:F33"/>
    <mergeCell ref="A34:B34"/>
    <mergeCell ref="C34:F34"/>
    <mergeCell ref="A35:B35"/>
    <mergeCell ref="C35:F35"/>
    <mergeCell ref="A36:B36"/>
    <mergeCell ref="C36:F36"/>
    <mergeCell ref="S36:S43"/>
    <mergeCell ref="C41:F41"/>
    <mergeCell ref="A42:B42"/>
    <mergeCell ref="C42:F42"/>
    <mergeCell ref="A43:B43"/>
    <mergeCell ref="A26:B26"/>
    <mergeCell ref="C26:E26"/>
    <mergeCell ref="F26:G26"/>
    <mergeCell ref="S26:U26"/>
    <mergeCell ref="A27:B27"/>
    <mergeCell ref="C27:E27"/>
    <mergeCell ref="F27:G27"/>
    <mergeCell ref="S27:U27"/>
    <mergeCell ref="Q28:Q34"/>
    <mergeCell ref="R28:R34"/>
    <mergeCell ref="S28:U34"/>
    <mergeCell ref="A29:B29"/>
    <mergeCell ref="C29:F29"/>
    <mergeCell ref="A30:B30"/>
    <mergeCell ref="C30:F30"/>
    <mergeCell ref="A31:B31"/>
    <mergeCell ref="C31:F31"/>
    <mergeCell ref="A32:B32"/>
    <mergeCell ref="K28:K34"/>
    <mergeCell ref="L28:L34"/>
    <mergeCell ref="M28:M34"/>
    <mergeCell ref="N28:N34"/>
    <mergeCell ref="O28:O34"/>
    <mergeCell ref="P28:P34"/>
    <mergeCell ref="A24:B24"/>
    <mergeCell ref="C24:E24"/>
    <mergeCell ref="F24:G24"/>
    <mergeCell ref="S24:U24"/>
    <mergeCell ref="A25:B25"/>
    <mergeCell ref="C25:E25"/>
    <mergeCell ref="F25:G25"/>
    <mergeCell ref="S25:U25"/>
    <mergeCell ref="A20:B20"/>
    <mergeCell ref="C20:E20"/>
    <mergeCell ref="N15:N19"/>
    <mergeCell ref="O15:O19"/>
    <mergeCell ref="P15:P19"/>
    <mergeCell ref="S20:U23"/>
    <mergeCell ref="A21:B21"/>
    <mergeCell ref="C21:E21"/>
    <mergeCell ref="A22:B22"/>
    <mergeCell ref="C22:E22"/>
    <mergeCell ref="A23:B23"/>
    <mergeCell ref="C23:E23"/>
    <mergeCell ref="M20:M23"/>
    <mergeCell ref="N20:N23"/>
    <mergeCell ref="O20:O23"/>
    <mergeCell ref="P20:P23"/>
    <mergeCell ref="Q20:Q23"/>
    <mergeCell ref="R20:R23"/>
    <mergeCell ref="F20:G23"/>
    <mergeCell ref="H20:H23"/>
    <mergeCell ref="I20:I23"/>
    <mergeCell ref="J20:J23"/>
    <mergeCell ref="K20:K23"/>
    <mergeCell ref="L20:L23"/>
    <mergeCell ref="S15:U19"/>
    <mergeCell ref="H15:H19"/>
    <mergeCell ref="J15:J19"/>
    <mergeCell ref="K15:K19"/>
    <mergeCell ref="L15:L19"/>
    <mergeCell ref="M15:M19"/>
    <mergeCell ref="A18:B18"/>
    <mergeCell ref="C18:E18"/>
    <mergeCell ref="A19:B19"/>
    <mergeCell ref="C19:E19"/>
    <mergeCell ref="A15:B15"/>
    <mergeCell ref="C15:E15"/>
    <mergeCell ref="F15:G19"/>
    <mergeCell ref="A16:B16"/>
    <mergeCell ref="C16:E16"/>
    <mergeCell ref="A17:B17"/>
    <mergeCell ref="C17:E17"/>
    <mergeCell ref="Q15:Q19"/>
    <mergeCell ref="R15:R19"/>
    <mergeCell ref="K7:K14"/>
    <mergeCell ref="L7:L14"/>
    <mergeCell ref="M7:M14"/>
    <mergeCell ref="N7:N14"/>
    <mergeCell ref="O7:O14"/>
    <mergeCell ref="P7:P14"/>
    <mergeCell ref="A7:B7"/>
    <mergeCell ref="C7:F7"/>
    <mergeCell ref="G7:G14"/>
    <mergeCell ref="H7:H14"/>
    <mergeCell ref="I7:I14"/>
    <mergeCell ref="J7:J14"/>
    <mergeCell ref="C11:F11"/>
    <mergeCell ref="A12:B12"/>
    <mergeCell ref="C13:F13"/>
    <mergeCell ref="A14:B14"/>
    <mergeCell ref="C14:F14"/>
    <mergeCell ref="C12:F12"/>
    <mergeCell ref="A13:B13"/>
    <mergeCell ref="Q7:Q14"/>
    <mergeCell ref="R7:R14"/>
    <mergeCell ref="I15:I19"/>
    <mergeCell ref="P5:P6"/>
    <mergeCell ref="Q5:Q6"/>
    <mergeCell ref="R5:R6"/>
    <mergeCell ref="S5:U6"/>
    <mergeCell ref="A6:B6"/>
    <mergeCell ref="C6:E6"/>
    <mergeCell ref="J5:J6"/>
    <mergeCell ref="K5:K6"/>
    <mergeCell ref="L5:L6"/>
    <mergeCell ref="M5:M6"/>
    <mergeCell ref="N5:N6"/>
    <mergeCell ref="O5:O6"/>
    <mergeCell ref="S7:U14"/>
    <mergeCell ref="A8:B8"/>
    <mergeCell ref="C8:F8"/>
    <mergeCell ref="A9:B9"/>
    <mergeCell ref="C9:F9"/>
    <mergeCell ref="A10:B10"/>
    <mergeCell ref="C10:F10"/>
    <mergeCell ref="A11:B11"/>
    <mergeCell ref="P2:P4"/>
    <mergeCell ref="Q2:Q4"/>
    <mergeCell ref="R2:U4"/>
    <mergeCell ref="A3:J3"/>
    <mergeCell ref="A4:J4"/>
    <mergeCell ref="A5:B5"/>
    <mergeCell ref="C5:E5"/>
    <mergeCell ref="F5:G6"/>
    <mergeCell ref="H5:H6"/>
    <mergeCell ref="I5:I6"/>
    <mergeCell ref="A2:J2"/>
    <mergeCell ref="K2:K4"/>
    <mergeCell ref="L2:L4"/>
    <mergeCell ref="M2:M4"/>
    <mergeCell ref="N2:N4"/>
    <mergeCell ref="O2:O4"/>
  </mergeCells>
  <pageMargins left="0.11811023622047245" right="0.11811023622047245" top="0" bottom="0" header="0" footer="0"/>
  <pageSetup paperSize="9" fitToHeight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0"/>
  <sheetViews>
    <sheetView topLeftCell="A60" workbookViewId="0">
      <selection activeCell="T82" sqref="T82"/>
    </sheetView>
  </sheetViews>
  <sheetFormatPr defaultRowHeight="15" x14ac:dyDescent="0.25"/>
  <cols>
    <col min="1" max="1" width="32.140625" customWidth="1"/>
    <col min="2" max="2" width="0.140625" customWidth="1"/>
    <col min="3" max="3" width="0.85546875" hidden="1" customWidth="1"/>
    <col min="4" max="4" width="10.7109375" customWidth="1"/>
    <col min="5" max="5" width="3.140625" hidden="1" customWidth="1"/>
    <col min="6" max="6" width="7.42578125" customWidth="1"/>
    <col min="7" max="7" width="7.140625" customWidth="1"/>
    <col min="8" max="8" width="7.5703125" customWidth="1"/>
    <col min="9" max="9" width="6.7109375" customWidth="1"/>
    <col min="10" max="10" width="7.5703125" customWidth="1"/>
    <col min="11" max="11" width="7.42578125" customWidth="1"/>
    <col min="12" max="12" width="7.85546875" customWidth="1"/>
    <col min="13" max="13" width="7.7109375" customWidth="1"/>
    <col min="14" max="14" width="7.5703125" customWidth="1"/>
    <col min="15" max="15" width="6.42578125" customWidth="1"/>
    <col min="16" max="16" width="8" customWidth="1"/>
    <col min="17" max="17" width="9.140625" hidden="1" customWidth="1"/>
    <col min="18" max="18" width="0.140625" customWidth="1"/>
  </cols>
  <sheetData>
    <row r="1" spans="1:18" ht="15.75" thickBot="1" x14ac:dyDescent="0.3"/>
    <row r="2" spans="1:18" ht="15" customHeight="1" x14ac:dyDescent="0.25">
      <c r="A2" s="1037"/>
      <c r="B2" s="1038"/>
      <c r="C2" s="1038"/>
      <c r="D2" s="1038"/>
      <c r="E2" s="1038"/>
      <c r="F2" s="1038"/>
      <c r="G2" s="1038"/>
      <c r="H2" s="1038"/>
      <c r="I2" s="1039"/>
      <c r="J2" s="1018"/>
      <c r="K2" s="1018"/>
      <c r="L2" s="1018"/>
      <c r="M2" s="1018"/>
      <c r="N2" s="1018"/>
      <c r="O2" s="1018"/>
      <c r="P2" s="1018"/>
      <c r="Q2" s="1022"/>
      <c r="R2" s="1023"/>
    </row>
    <row r="3" spans="1:18" ht="18.75" customHeight="1" x14ac:dyDescent="0.25">
      <c r="A3" s="902" t="s">
        <v>245</v>
      </c>
      <c r="B3" s="1030"/>
      <c r="C3" s="1030"/>
      <c r="D3" s="1030"/>
      <c r="E3" s="1030"/>
      <c r="F3" s="1030"/>
      <c r="G3" s="1030"/>
      <c r="H3" s="1030"/>
      <c r="I3" s="1031"/>
      <c r="J3" s="1019"/>
      <c r="K3" s="1019"/>
      <c r="L3" s="1019"/>
      <c r="M3" s="1019"/>
      <c r="N3" s="1019"/>
      <c r="O3" s="1019"/>
      <c r="P3" s="1019"/>
      <c r="Q3" s="1025"/>
      <c r="R3" s="1026"/>
    </row>
    <row r="4" spans="1:18" ht="15.75" thickBot="1" x14ac:dyDescent="0.3">
      <c r="A4" s="1032" t="s">
        <v>246</v>
      </c>
      <c r="B4" s="1028"/>
      <c r="C4" s="1028"/>
      <c r="D4" s="1028"/>
      <c r="E4" s="1028"/>
      <c r="F4" s="1028"/>
      <c r="G4" s="1028"/>
      <c r="H4" s="1028"/>
      <c r="I4" s="1033"/>
      <c r="J4" s="1020"/>
      <c r="K4" s="1020"/>
      <c r="L4" s="1020"/>
      <c r="M4" s="1020"/>
      <c r="N4" s="1020"/>
      <c r="O4" s="1020"/>
      <c r="P4" s="1020"/>
      <c r="Q4" s="1028"/>
      <c r="R4" s="1029"/>
    </row>
    <row r="5" spans="1:18" s="36" customFormat="1" ht="25.5" customHeight="1" x14ac:dyDescent="0.2">
      <c r="A5" s="892" t="s">
        <v>247</v>
      </c>
      <c r="B5" s="1034"/>
      <c r="C5" s="1138">
        <v>100</v>
      </c>
      <c r="D5" s="1139"/>
      <c r="E5" s="1140">
        <v>0.45</v>
      </c>
      <c r="F5" s="899"/>
      <c r="G5" s="672">
        <v>2.0499999999999998</v>
      </c>
      <c r="H5" s="672">
        <v>1.95</v>
      </c>
      <c r="I5" s="675">
        <v>42.5</v>
      </c>
      <c r="J5" s="666">
        <v>7</v>
      </c>
      <c r="K5" s="666">
        <v>10</v>
      </c>
      <c r="L5" s="666">
        <v>0</v>
      </c>
      <c r="M5" s="666">
        <v>0.45</v>
      </c>
      <c r="N5" s="666">
        <v>0.03</v>
      </c>
      <c r="O5" s="666">
        <v>0.02</v>
      </c>
      <c r="P5" s="666">
        <v>12.5</v>
      </c>
      <c r="Q5" s="856"/>
      <c r="R5" s="899"/>
    </row>
    <row r="6" spans="1:18" s="36" customFormat="1" ht="13.5" customHeight="1" thickBot="1" x14ac:dyDescent="0.25">
      <c r="A6" s="696" t="s">
        <v>334</v>
      </c>
      <c r="B6" s="1014"/>
      <c r="C6" s="1142" t="s">
        <v>356</v>
      </c>
      <c r="D6" s="1143"/>
      <c r="E6" s="1141"/>
      <c r="F6" s="901"/>
      <c r="G6" s="689"/>
      <c r="H6" s="689"/>
      <c r="I6" s="691"/>
      <c r="J6" s="668"/>
      <c r="K6" s="668"/>
      <c r="L6" s="668"/>
      <c r="M6" s="668"/>
      <c r="N6" s="668"/>
      <c r="O6" s="668"/>
      <c r="P6" s="668"/>
      <c r="Q6" s="858"/>
      <c r="R6" s="901"/>
    </row>
    <row r="7" spans="1:18" s="36" customFormat="1" ht="21" customHeight="1" x14ac:dyDescent="0.2">
      <c r="A7" s="892" t="s">
        <v>411</v>
      </c>
      <c r="B7" s="1034"/>
      <c r="C7" s="1138">
        <v>100</v>
      </c>
      <c r="D7" s="1147"/>
      <c r="E7" s="1139"/>
      <c r="F7" s="672">
        <v>18.48</v>
      </c>
      <c r="G7" s="672">
        <v>8.36</v>
      </c>
      <c r="H7" s="672">
        <v>4</v>
      </c>
      <c r="I7" s="675">
        <v>169.4</v>
      </c>
      <c r="J7" s="666">
        <v>0.1</v>
      </c>
      <c r="K7" s="666">
        <v>2.87</v>
      </c>
      <c r="L7" s="666">
        <v>0.23</v>
      </c>
      <c r="M7" s="666">
        <v>1.8</v>
      </c>
      <c r="N7" s="666">
        <v>16.79</v>
      </c>
      <c r="O7" s="666">
        <v>3.41</v>
      </c>
      <c r="P7" s="666">
        <v>25.34</v>
      </c>
      <c r="Q7" s="856"/>
      <c r="R7" s="899"/>
    </row>
    <row r="8" spans="1:18" s="36" customFormat="1" ht="12.75" x14ac:dyDescent="0.2">
      <c r="A8" s="694" t="s">
        <v>322</v>
      </c>
      <c r="B8" s="1013"/>
      <c r="C8" s="1144" t="s">
        <v>414</v>
      </c>
      <c r="D8" s="1145"/>
      <c r="E8" s="1146"/>
      <c r="F8" s="688"/>
      <c r="G8" s="688"/>
      <c r="H8" s="688"/>
      <c r="I8" s="690"/>
      <c r="J8" s="667"/>
      <c r="K8" s="667"/>
      <c r="L8" s="667"/>
      <c r="M8" s="667"/>
      <c r="N8" s="667"/>
      <c r="O8" s="667"/>
      <c r="P8" s="667"/>
      <c r="Q8" s="1079"/>
      <c r="R8" s="900"/>
    </row>
    <row r="9" spans="1:18" s="36" customFormat="1" ht="12.75" x14ac:dyDescent="0.2">
      <c r="A9" s="694" t="s">
        <v>410</v>
      </c>
      <c r="B9" s="1013"/>
      <c r="C9" s="1144" t="s">
        <v>478</v>
      </c>
      <c r="D9" s="1145"/>
      <c r="E9" s="1146"/>
      <c r="F9" s="688"/>
      <c r="G9" s="688"/>
      <c r="H9" s="688"/>
      <c r="I9" s="690"/>
      <c r="J9" s="667"/>
      <c r="K9" s="667"/>
      <c r="L9" s="667"/>
      <c r="M9" s="667"/>
      <c r="N9" s="667"/>
      <c r="O9" s="667"/>
      <c r="P9" s="667"/>
      <c r="Q9" s="1079"/>
      <c r="R9" s="900"/>
    </row>
    <row r="10" spans="1:18" s="36" customFormat="1" ht="12.75" x14ac:dyDescent="0.2">
      <c r="A10" s="694" t="s">
        <v>318</v>
      </c>
      <c r="B10" s="1013"/>
      <c r="C10" s="1144" t="s">
        <v>479</v>
      </c>
      <c r="D10" s="1145"/>
      <c r="E10" s="1146"/>
      <c r="F10" s="688"/>
      <c r="G10" s="688"/>
      <c r="H10" s="688"/>
      <c r="I10" s="690"/>
      <c r="J10" s="667"/>
      <c r="K10" s="667"/>
      <c r="L10" s="667"/>
      <c r="M10" s="667"/>
      <c r="N10" s="667"/>
      <c r="O10" s="667"/>
      <c r="P10" s="667"/>
      <c r="Q10" s="1079"/>
      <c r="R10" s="900"/>
    </row>
    <row r="11" spans="1:18" s="36" customFormat="1" ht="12.75" x14ac:dyDescent="0.2">
      <c r="A11" s="694" t="s">
        <v>412</v>
      </c>
      <c r="B11" s="1013"/>
      <c r="C11" s="1144" t="s">
        <v>479</v>
      </c>
      <c r="D11" s="1152"/>
      <c r="E11" s="1146"/>
      <c r="F11" s="688"/>
      <c r="G11" s="688"/>
      <c r="H11" s="688"/>
      <c r="I11" s="690"/>
      <c r="J11" s="667"/>
      <c r="K11" s="667"/>
      <c r="L11" s="667"/>
      <c r="M11" s="667"/>
      <c r="N11" s="667"/>
      <c r="O11" s="667"/>
      <c r="P11" s="667"/>
      <c r="Q11" s="1079"/>
      <c r="R11" s="900"/>
    </row>
    <row r="12" spans="1:18" s="36" customFormat="1" ht="12.75" x14ac:dyDescent="0.2">
      <c r="A12" s="694" t="s">
        <v>413</v>
      </c>
      <c r="B12" s="1013"/>
      <c r="C12" s="1144" t="s">
        <v>480</v>
      </c>
      <c r="D12" s="1152"/>
      <c r="E12" s="1146"/>
      <c r="F12" s="688"/>
      <c r="G12" s="688"/>
      <c r="H12" s="688"/>
      <c r="I12" s="690"/>
      <c r="J12" s="667"/>
      <c r="K12" s="667"/>
      <c r="L12" s="667"/>
      <c r="M12" s="667"/>
      <c r="N12" s="667"/>
      <c r="O12" s="667"/>
      <c r="P12" s="667"/>
      <c r="Q12" s="1079"/>
      <c r="R12" s="900"/>
    </row>
    <row r="13" spans="1:18" s="36" customFormat="1" ht="12.75" x14ac:dyDescent="0.2">
      <c r="A13" s="694" t="s">
        <v>318</v>
      </c>
      <c r="B13" s="1013"/>
      <c r="C13" s="1144" t="s">
        <v>481</v>
      </c>
      <c r="D13" s="1152"/>
      <c r="E13" s="1146"/>
      <c r="F13" s="688"/>
      <c r="G13" s="688"/>
      <c r="H13" s="688"/>
      <c r="I13" s="690"/>
      <c r="J13" s="667"/>
      <c r="K13" s="667"/>
      <c r="L13" s="667"/>
      <c r="M13" s="667"/>
      <c r="N13" s="667"/>
      <c r="O13" s="667"/>
      <c r="P13" s="667"/>
      <c r="Q13" s="1079"/>
      <c r="R13" s="900"/>
    </row>
    <row r="14" spans="1:18" s="36" customFormat="1" ht="13.5" thickBot="1" x14ac:dyDescent="0.25">
      <c r="A14" s="696" t="s">
        <v>218</v>
      </c>
      <c r="B14" s="1014"/>
      <c r="C14" s="1153" t="s">
        <v>482</v>
      </c>
      <c r="D14" s="1154"/>
      <c r="E14" s="1155"/>
      <c r="F14" s="689"/>
      <c r="G14" s="689"/>
      <c r="H14" s="689"/>
      <c r="I14" s="691"/>
      <c r="J14" s="668"/>
      <c r="K14" s="668"/>
      <c r="L14" s="668"/>
      <c r="M14" s="668"/>
      <c r="N14" s="668"/>
      <c r="O14" s="668"/>
      <c r="P14" s="668"/>
      <c r="Q14" s="858"/>
      <c r="R14" s="901"/>
    </row>
    <row r="15" spans="1:18" s="36" customFormat="1" ht="24" customHeight="1" x14ac:dyDescent="0.2">
      <c r="A15" s="892" t="s">
        <v>323</v>
      </c>
      <c r="B15" s="1034"/>
      <c r="C15" s="1138">
        <v>150</v>
      </c>
      <c r="D15" s="1139"/>
      <c r="E15" s="1140">
        <v>5.25</v>
      </c>
      <c r="F15" s="899"/>
      <c r="G15" s="672">
        <v>6.15</v>
      </c>
      <c r="H15" s="672">
        <v>35.25</v>
      </c>
      <c r="I15" s="675">
        <v>220.5</v>
      </c>
      <c r="J15" s="829">
        <v>2.33</v>
      </c>
      <c r="K15" s="829">
        <v>20.55</v>
      </c>
      <c r="L15" s="829">
        <v>110.06</v>
      </c>
      <c r="M15" s="829">
        <v>2.33</v>
      </c>
      <c r="N15" s="829">
        <v>0.24</v>
      </c>
      <c r="O15" s="829">
        <v>0.05</v>
      </c>
      <c r="P15" s="829">
        <v>0</v>
      </c>
      <c r="Q15" s="856"/>
      <c r="R15" s="899"/>
    </row>
    <row r="16" spans="1:18" s="36" customFormat="1" ht="12.75" x14ac:dyDescent="0.2">
      <c r="A16" s="694" t="s">
        <v>500</v>
      </c>
      <c r="B16" s="1013"/>
      <c r="C16" s="1148" t="s">
        <v>487</v>
      </c>
      <c r="D16" s="1149"/>
      <c r="E16" s="1078"/>
      <c r="F16" s="900"/>
      <c r="G16" s="688"/>
      <c r="H16" s="688"/>
      <c r="I16" s="690"/>
      <c r="J16" s="830"/>
      <c r="K16" s="830"/>
      <c r="L16" s="830"/>
      <c r="M16" s="830"/>
      <c r="N16" s="830"/>
      <c r="O16" s="830"/>
      <c r="P16" s="830"/>
      <c r="Q16" s="857"/>
      <c r="R16" s="900"/>
    </row>
    <row r="17" spans="1:24" s="36" customFormat="1" ht="12.75" x14ac:dyDescent="0.2">
      <c r="A17" s="694" t="s">
        <v>484</v>
      </c>
      <c r="B17" s="1013"/>
      <c r="C17" s="1148" t="s">
        <v>488</v>
      </c>
      <c r="D17" s="1149"/>
      <c r="E17" s="1078"/>
      <c r="F17" s="900"/>
      <c r="G17" s="688"/>
      <c r="H17" s="688"/>
      <c r="I17" s="690"/>
      <c r="J17" s="830"/>
      <c r="K17" s="830"/>
      <c r="L17" s="830"/>
      <c r="M17" s="830"/>
      <c r="N17" s="830"/>
      <c r="O17" s="830"/>
      <c r="P17" s="830"/>
      <c r="Q17" s="857"/>
      <c r="R17" s="900"/>
    </row>
    <row r="18" spans="1:24" s="36" customFormat="1" ht="12.75" x14ac:dyDescent="0.2">
      <c r="A18" s="694" t="s">
        <v>485</v>
      </c>
      <c r="B18" s="1013"/>
      <c r="C18" s="1148" t="s">
        <v>489</v>
      </c>
      <c r="D18" s="1149"/>
      <c r="E18" s="1078"/>
      <c r="F18" s="900"/>
      <c r="G18" s="688"/>
      <c r="H18" s="688"/>
      <c r="I18" s="690"/>
      <c r="J18" s="830"/>
      <c r="K18" s="830"/>
      <c r="L18" s="830"/>
      <c r="M18" s="830"/>
      <c r="N18" s="830"/>
      <c r="O18" s="830"/>
      <c r="P18" s="830"/>
      <c r="Q18" s="857"/>
      <c r="R18" s="900"/>
    </row>
    <row r="19" spans="1:24" s="36" customFormat="1" ht="12.75" x14ac:dyDescent="0.2">
      <c r="A19" s="694" t="s">
        <v>486</v>
      </c>
      <c r="B19" s="1013"/>
      <c r="C19" s="1148" t="s">
        <v>490</v>
      </c>
      <c r="D19" s="1149"/>
      <c r="E19" s="1078"/>
      <c r="F19" s="900"/>
      <c r="G19" s="688"/>
      <c r="H19" s="688"/>
      <c r="I19" s="690"/>
      <c r="J19" s="830"/>
      <c r="K19" s="830"/>
      <c r="L19" s="830"/>
      <c r="M19" s="830"/>
      <c r="N19" s="830"/>
      <c r="O19" s="830"/>
      <c r="P19" s="830"/>
      <c r="Q19" s="857"/>
      <c r="R19" s="900"/>
    </row>
    <row r="20" spans="1:24" s="36" customFormat="1" ht="12.75" x14ac:dyDescent="0.2">
      <c r="A20" s="694" t="s">
        <v>406</v>
      </c>
      <c r="B20" s="1013"/>
      <c r="C20" s="1148" t="s">
        <v>491</v>
      </c>
      <c r="D20" s="1149"/>
      <c r="E20" s="1078"/>
      <c r="F20" s="900"/>
      <c r="G20" s="688"/>
      <c r="H20" s="688"/>
      <c r="I20" s="690"/>
      <c r="J20" s="830"/>
      <c r="K20" s="830"/>
      <c r="L20" s="830"/>
      <c r="M20" s="830"/>
      <c r="N20" s="830"/>
      <c r="O20" s="830"/>
      <c r="P20" s="830"/>
      <c r="Q20" s="857"/>
      <c r="R20" s="900"/>
    </row>
    <row r="21" spans="1:24" s="36" customFormat="1" ht="12.75" x14ac:dyDescent="0.2">
      <c r="A21" s="694" t="s">
        <v>318</v>
      </c>
      <c r="B21" s="1013"/>
      <c r="C21" s="1150" t="s">
        <v>492</v>
      </c>
      <c r="D21" s="1151"/>
      <c r="E21" s="1078"/>
      <c r="F21" s="900"/>
      <c r="G21" s="688"/>
      <c r="H21" s="688"/>
      <c r="I21" s="690"/>
      <c r="J21" s="830"/>
      <c r="K21" s="830"/>
      <c r="L21" s="830"/>
      <c r="M21" s="830"/>
      <c r="N21" s="830"/>
      <c r="O21" s="830"/>
      <c r="P21" s="830"/>
      <c r="Q21" s="857"/>
      <c r="R21" s="900"/>
    </row>
    <row r="22" spans="1:24" s="36" customFormat="1" ht="13.5" thickBot="1" x14ac:dyDescent="0.25">
      <c r="A22" s="696" t="s">
        <v>218</v>
      </c>
      <c r="B22" s="1014"/>
      <c r="C22" s="1156" t="s">
        <v>482</v>
      </c>
      <c r="D22" s="1157"/>
      <c r="E22" s="1141"/>
      <c r="F22" s="901"/>
      <c r="G22" s="689"/>
      <c r="H22" s="689"/>
      <c r="I22" s="691"/>
      <c r="J22" s="831"/>
      <c r="K22" s="831"/>
      <c r="L22" s="831"/>
      <c r="M22" s="831"/>
      <c r="N22" s="831"/>
      <c r="O22" s="831"/>
      <c r="P22" s="831"/>
      <c r="Q22" s="858"/>
      <c r="R22" s="901"/>
    </row>
    <row r="23" spans="1:24" s="36" customFormat="1" ht="18" customHeight="1" x14ac:dyDescent="0.2">
      <c r="A23" s="892" t="s">
        <v>248</v>
      </c>
      <c r="B23" s="1034"/>
      <c r="C23" s="1138">
        <v>200</v>
      </c>
      <c r="D23" s="1139"/>
      <c r="E23" s="1140">
        <v>1.4</v>
      </c>
      <c r="F23" s="899"/>
      <c r="G23" s="672">
        <v>1.6</v>
      </c>
      <c r="H23" s="672">
        <v>16.399999999999999</v>
      </c>
      <c r="I23" s="675">
        <v>86</v>
      </c>
      <c r="J23" s="666">
        <v>66</v>
      </c>
      <c r="K23" s="666">
        <v>0.8</v>
      </c>
      <c r="L23" s="666">
        <v>50</v>
      </c>
      <c r="M23" s="666">
        <v>12</v>
      </c>
      <c r="N23" s="666">
        <v>0.02</v>
      </c>
      <c r="O23" s="666">
        <v>0.08</v>
      </c>
      <c r="P23" s="666">
        <v>0.6</v>
      </c>
      <c r="Q23" s="856"/>
      <c r="R23" s="899"/>
      <c r="W23" s="41"/>
    </row>
    <row r="24" spans="1:24" s="36" customFormat="1" ht="12.75" x14ac:dyDescent="0.2">
      <c r="A24" s="694" t="s">
        <v>249</v>
      </c>
      <c r="B24" s="1013"/>
      <c r="C24" s="1158" t="s">
        <v>495</v>
      </c>
      <c r="D24" s="1159"/>
      <c r="E24" s="1078"/>
      <c r="F24" s="900"/>
      <c r="G24" s="688"/>
      <c r="H24" s="688"/>
      <c r="I24" s="690"/>
      <c r="J24" s="667"/>
      <c r="K24" s="667"/>
      <c r="L24" s="667"/>
      <c r="M24" s="667"/>
      <c r="N24" s="667"/>
      <c r="O24" s="667"/>
      <c r="P24" s="667"/>
      <c r="Q24" s="1079"/>
      <c r="R24" s="900"/>
    </row>
    <row r="25" spans="1:24" s="36" customFormat="1" ht="11.25" customHeight="1" x14ac:dyDescent="0.2">
      <c r="A25" s="694" t="s">
        <v>203</v>
      </c>
      <c r="B25" s="1013"/>
      <c r="C25" s="1144" t="s">
        <v>493</v>
      </c>
      <c r="D25" s="1146"/>
      <c r="E25" s="1078"/>
      <c r="F25" s="900"/>
      <c r="G25" s="688"/>
      <c r="H25" s="688"/>
      <c r="I25" s="690"/>
      <c r="J25" s="667"/>
      <c r="K25" s="667"/>
      <c r="L25" s="667"/>
      <c r="M25" s="667"/>
      <c r="N25" s="667"/>
      <c r="O25" s="667"/>
      <c r="P25" s="667"/>
      <c r="Q25" s="1079"/>
      <c r="R25" s="900"/>
    </row>
    <row r="26" spans="1:24" s="36" customFormat="1" ht="13.5" customHeight="1" thickBot="1" x14ac:dyDescent="0.25">
      <c r="A26" s="696" t="s">
        <v>440</v>
      </c>
      <c r="B26" s="1014"/>
      <c r="C26" s="1142" t="s">
        <v>494</v>
      </c>
      <c r="D26" s="1143"/>
      <c r="E26" s="1141"/>
      <c r="F26" s="901"/>
      <c r="G26" s="689"/>
      <c r="H26" s="689"/>
      <c r="I26" s="691"/>
      <c r="J26" s="668"/>
      <c r="K26" s="668"/>
      <c r="L26" s="668"/>
      <c r="M26" s="668"/>
      <c r="N26" s="668"/>
      <c r="O26" s="668"/>
      <c r="P26" s="668"/>
      <c r="Q26" s="858"/>
      <c r="R26" s="901"/>
      <c r="T26" s="41"/>
    </row>
    <row r="27" spans="1:24" s="36" customFormat="1" ht="13.5" thickBot="1" x14ac:dyDescent="0.25">
      <c r="A27" s="832" t="s">
        <v>451</v>
      </c>
      <c r="B27" s="1048"/>
      <c r="C27" s="1049">
        <v>38</v>
      </c>
      <c r="D27" s="1050"/>
      <c r="E27" s="1051">
        <v>5.28</v>
      </c>
      <c r="F27" s="1052"/>
      <c r="G27" s="396">
        <v>0.96</v>
      </c>
      <c r="H27" s="396">
        <v>31.68</v>
      </c>
      <c r="I27" s="389">
        <v>158.04</v>
      </c>
      <c r="J27" s="389">
        <v>28</v>
      </c>
      <c r="K27" s="389">
        <v>3.12</v>
      </c>
      <c r="L27" s="389">
        <v>126.4</v>
      </c>
      <c r="M27" s="389">
        <v>37.6</v>
      </c>
      <c r="N27" s="389">
        <v>0.14000000000000001</v>
      </c>
      <c r="O27" s="389">
        <v>0.06</v>
      </c>
      <c r="P27" s="389">
        <v>0</v>
      </c>
      <c r="Q27" s="775"/>
      <c r="R27" s="1052"/>
    </row>
    <row r="28" spans="1:24" s="36" customFormat="1" ht="13.5" thickBot="1" x14ac:dyDescent="0.25">
      <c r="A28" s="792" t="s">
        <v>213</v>
      </c>
      <c r="B28" s="1053"/>
      <c r="C28" s="1049">
        <v>115</v>
      </c>
      <c r="D28" s="1050"/>
      <c r="E28" s="1051">
        <v>5.13</v>
      </c>
      <c r="F28" s="1052"/>
      <c r="G28" s="396">
        <v>1.88</v>
      </c>
      <c r="H28" s="396">
        <v>7.38</v>
      </c>
      <c r="I28" s="389">
        <v>71.25</v>
      </c>
      <c r="J28" s="389">
        <v>155</v>
      </c>
      <c r="K28" s="389">
        <v>0.12</v>
      </c>
      <c r="L28" s="389">
        <v>118.75</v>
      </c>
      <c r="M28" s="389">
        <v>18.75</v>
      </c>
      <c r="N28" s="389">
        <v>0.04</v>
      </c>
      <c r="O28" s="389">
        <v>0</v>
      </c>
      <c r="P28" s="389">
        <v>0.7</v>
      </c>
      <c r="Q28" s="775"/>
      <c r="R28" s="1052"/>
      <c r="X28" s="41"/>
    </row>
    <row r="29" spans="1:24" s="75" customFormat="1" ht="13.5" thickBot="1" x14ac:dyDescent="0.25">
      <c r="A29" s="1054" t="s">
        <v>196</v>
      </c>
      <c r="B29" s="1055"/>
      <c r="C29" s="1056"/>
      <c r="D29" s="1057"/>
      <c r="E29" s="1058">
        <f>E5+F7+E15+E23+E27+E28</f>
        <v>35.99</v>
      </c>
      <c r="F29" s="1059"/>
      <c r="G29" s="404">
        <f t="shared" ref="G29:P29" si="0">G5+G7+G15+G23+G27+G28</f>
        <v>21.000000000000004</v>
      </c>
      <c r="H29" s="404">
        <f t="shared" si="0"/>
        <v>96.66</v>
      </c>
      <c r="I29" s="404">
        <f t="shared" si="0"/>
        <v>747.68999999999994</v>
      </c>
      <c r="J29" s="404">
        <f t="shared" si="0"/>
        <v>258.43</v>
      </c>
      <c r="K29" s="404">
        <f t="shared" si="0"/>
        <v>37.459999999999994</v>
      </c>
      <c r="L29" s="404">
        <f t="shared" si="0"/>
        <v>405.44000000000005</v>
      </c>
      <c r="M29" s="404">
        <f t="shared" si="0"/>
        <v>72.930000000000007</v>
      </c>
      <c r="N29" s="404">
        <f t="shared" si="0"/>
        <v>17.259999999999998</v>
      </c>
      <c r="O29" s="404">
        <f t="shared" si="0"/>
        <v>3.62</v>
      </c>
      <c r="P29" s="404">
        <f t="shared" si="0"/>
        <v>39.140000000000008</v>
      </c>
      <c r="Q29" s="771"/>
      <c r="R29" s="1061"/>
      <c r="V29" s="128"/>
      <c r="W29" s="128"/>
    </row>
    <row r="30" spans="1:24" s="36" customFormat="1" ht="13.5" customHeight="1" thickBot="1" x14ac:dyDescent="0.25">
      <c r="A30" s="1062" t="s">
        <v>252</v>
      </c>
      <c r="B30" s="730"/>
      <c r="C30" s="1063"/>
      <c r="D30" s="1064"/>
      <c r="E30" s="1065"/>
      <c r="F30" s="730"/>
      <c r="G30" s="232"/>
      <c r="H30" s="232"/>
      <c r="I30" s="394"/>
      <c r="J30" s="394"/>
      <c r="K30" s="394"/>
      <c r="L30" s="394"/>
      <c r="M30" s="394"/>
      <c r="N30" s="394"/>
      <c r="O30" s="394"/>
      <c r="P30" s="394"/>
      <c r="Q30" s="833"/>
      <c r="R30" s="1053"/>
    </row>
    <row r="31" spans="1:24" s="36" customFormat="1" ht="18" customHeight="1" x14ac:dyDescent="0.2">
      <c r="A31" s="876" t="s">
        <v>253</v>
      </c>
      <c r="B31" s="877"/>
      <c r="C31" s="1169">
        <v>100</v>
      </c>
      <c r="D31" s="1169"/>
      <c r="E31" s="1169"/>
      <c r="F31" s="884">
        <v>2.2000000000000002</v>
      </c>
      <c r="G31" s="1170">
        <v>7.6</v>
      </c>
      <c r="H31" s="1172">
        <v>11.4</v>
      </c>
      <c r="I31" s="884">
        <v>128</v>
      </c>
      <c r="J31" s="884">
        <v>42.1</v>
      </c>
      <c r="K31" s="884">
        <v>34.299999999999997</v>
      </c>
      <c r="L31" s="884">
        <v>0</v>
      </c>
      <c r="M31" s="884">
        <v>1.9</v>
      </c>
      <c r="N31" s="884">
        <v>0.06</v>
      </c>
      <c r="O31" s="884">
        <v>0.08</v>
      </c>
      <c r="P31" s="884">
        <v>14.9</v>
      </c>
      <c r="Q31" s="1161"/>
      <c r="R31" s="1162"/>
      <c r="T31" s="41"/>
      <c r="U31" s="41"/>
    </row>
    <row r="32" spans="1:24" s="36" customFormat="1" ht="12.75" x14ac:dyDescent="0.2">
      <c r="A32" s="723" t="s">
        <v>254</v>
      </c>
      <c r="B32" s="725"/>
      <c r="C32" s="1165" t="s">
        <v>346</v>
      </c>
      <c r="D32" s="1145"/>
      <c r="E32" s="1166"/>
      <c r="F32" s="667"/>
      <c r="G32" s="801"/>
      <c r="H32" s="690"/>
      <c r="I32" s="667"/>
      <c r="J32" s="667"/>
      <c r="K32" s="667"/>
      <c r="L32" s="667"/>
      <c r="M32" s="667"/>
      <c r="N32" s="667"/>
      <c r="O32" s="667"/>
      <c r="P32" s="667"/>
      <c r="Q32" s="857"/>
      <c r="R32" s="713"/>
      <c r="S32" s="41"/>
      <c r="T32" s="41"/>
      <c r="U32" s="41"/>
      <c r="V32" s="41"/>
    </row>
    <row r="33" spans="1:23" s="36" customFormat="1" ht="12.75" x14ac:dyDescent="0.2">
      <c r="A33" s="723" t="s">
        <v>199</v>
      </c>
      <c r="B33" s="725"/>
      <c r="C33" s="1165" t="s">
        <v>347</v>
      </c>
      <c r="D33" s="1145"/>
      <c r="E33" s="1166"/>
      <c r="F33" s="667"/>
      <c r="G33" s="801"/>
      <c r="H33" s="690"/>
      <c r="I33" s="667"/>
      <c r="J33" s="667"/>
      <c r="K33" s="667"/>
      <c r="L33" s="667"/>
      <c r="M33" s="667"/>
      <c r="N33" s="667"/>
      <c r="O33" s="667"/>
      <c r="P33" s="667"/>
      <c r="Q33" s="857"/>
      <c r="R33" s="713"/>
      <c r="S33" s="41"/>
      <c r="T33" s="41"/>
      <c r="U33" s="41"/>
    </row>
    <row r="34" spans="1:23" s="36" customFormat="1" ht="12.75" x14ac:dyDescent="0.2">
      <c r="A34" s="723" t="s">
        <v>200</v>
      </c>
      <c r="B34" s="725"/>
      <c r="C34" s="1165" t="s">
        <v>496</v>
      </c>
      <c r="D34" s="1145"/>
      <c r="E34" s="1166"/>
      <c r="F34" s="667"/>
      <c r="G34" s="801"/>
      <c r="H34" s="690"/>
      <c r="I34" s="667"/>
      <c r="J34" s="667"/>
      <c r="K34" s="667"/>
      <c r="L34" s="667"/>
      <c r="M34" s="667"/>
      <c r="N34" s="667"/>
      <c r="O34" s="667"/>
      <c r="P34" s="667"/>
      <c r="Q34" s="857"/>
      <c r="R34" s="713"/>
      <c r="S34" s="41"/>
      <c r="T34" s="41"/>
      <c r="W34" s="41"/>
    </row>
    <row r="35" spans="1:23" s="36" customFormat="1" ht="12.75" x14ac:dyDescent="0.2">
      <c r="A35" s="723" t="s">
        <v>201</v>
      </c>
      <c r="B35" s="725"/>
      <c r="C35" s="1167" t="s">
        <v>498</v>
      </c>
      <c r="D35" s="1167"/>
      <c r="E35" s="1167"/>
      <c r="F35" s="667"/>
      <c r="G35" s="801"/>
      <c r="H35" s="690"/>
      <c r="I35" s="667"/>
      <c r="J35" s="667"/>
      <c r="K35" s="667"/>
      <c r="L35" s="667"/>
      <c r="M35" s="667"/>
      <c r="N35" s="667"/>
      <c r="O35" s="667"/>
      <c r="P35" s="667"/>
      <c r="Q35" s="857"/>
      <c r="R35" s="713"/>
      <c r="U35" s="41"/>
      <c r="W35" s="41"/>
    </row>
    <row r="36" spans="1:23" s="36" customFormat="1" ht="12.75" x14ac:dyDescent="0.2">
      <c r="A36" s="723" t="s">
        <v>202</v>
      </c>
      <c r="B36" s="725"/>
      <c r="C36" s="1145" t="s">
        <v>497</v>
      </c>
      <c r="D36" s="1145"/>
      <c r="E36" s="1145"/>
      <c r="F36" s="667"/>
      <c r="G36" s="801"/>
      <c r="H36" s="690"/>
      <c r="I36" s="667"/>
      <c r="J36" s="667"/>
      <c r="K36" s="667"/>
      <c r="L36" s="667"/>
      <c r="M36" s="667"/>
      <c r="N36" s="667"/>
      <c r="O36" s="667"/>
      <c r="P36" s="667"/>
      <c r="Q36" s="857"/>
      <c r="R36" s="713"/>
      <c r="U36" s="41"/>
    </row>
    <row r="37" spans="1:23" s="36" customFormat="1" ht="12.75" x14ac:dyDescent="0.2">
      <c r="A37" s="723" t="s">
        <v>203</v>
      </c>
      <c r="B37" s="725"/>
      <c r="C37" s="1145" t="s">
        <v>499</v>
      </c>
      <c r="D37" s="1145"/>
      <c r="E37" s="1145"/>
      <c r="F37" s="667"/>
      <c r="G37" s="801"/>
      <c r="H37" s="690"/>
      <c r="I37" s="667"/>
      <c r="J37" s="667"/>
      <c r="K37" s="667"/>
      <c r="L37" s="667"/>
      <c r="M37" s="667"/>
      <c r="N37" s="667"/>
      <c r="O37" s="667"/>
      <c r="P37" s="667"/>
      <c r="Q37" s="857"/>
      <c r="R37" s="713"/>
    </row>
    <row r="38" spans="1:23" s="36" customFormat="1" ht="13.5" customHeight="1" thickBot="1" x14ac:dyDescent="0.25">
      <c r="A38" s="726" t="s">
        <v>218</v>
      </c>
      <c r="B38" s="728"/>
      <c r="C38" s="1174" t="s">
        <v>495</v>
      </c>
      <c r="D38" s="1175"/>
      <c r="E38" s="1176"/>
      <c r="F38" s="1160"/>
      <c r="G38" s="1171"/>
      <c r="H38" s="1173"/>
      <c r="I38" s="1160"/>
      <c r="J38" s="1160"/>
      <c r="K38" s="1160"/>
      <c r="L38" s="1160"/>
      <c r="M38" s="1160"/>
      <c r="N38" s="1160"/>
      <c r="O38" s="1160"/>
      <c r="P38" s="1160"/>
      <c r="Q38" s="1163"/>
      <c r="R38" s="1164"/>
    </row>
    <row r="39" spans="1:23" s="36" customFormat="1" ht="25.5" customHeight="1" x14ac:dyDescent="0.2">
      <c r="A39" s="882" t="s">
        <v>255</v>
      </c>
      <c r="B39" s="883"/>
      <c r="C39" s="1184" t="s">
        <v>258</v>
      </c>
      <c r="D39" s="1185"/>
      <c r="E39" s="1185"/>
      <c r="F39" s="884">
        <v>15.4</v>
      </c>
      <c r="G39" s="1170">
        <v>8.3000000000000007</v>
      </c>
      <c r="H39" s="1177">
        <v>18.8</v>
      </c>
      <c r="I39" s="1162">
        <v>218</v>
      </c>
      <c r="J39" s="884">
        <v>22.5</v>
      </c>
      <c r="K39" s="884">
        <v>34</v>
      </c>
      <c r="L39" s="884">
        <v>0</v>
      </c>
      <c r="M39" s="884">
        <v>1.25</v>
      </c>
      <c r="N39" s="884">
        <v>0.13</v>
      </c>
      <c r="O39" s="884">
        <v>0.08</v>
      </c>
      <c r="P39" s="884">
        <v>9.75</v>
      </c>
      <c r="Q39" s="857"/>
      <c r="R39" s="1079"/>
      <c r="U39" s="41"/>
    </row>
    <row r="40" spans="1:23" s="36" customFormat="1" ht="12.75" customHeight="1" x14ac:dyDescent="0.2">
      <c r="A40" s="694" t="s">
        <v>500</v>
      </c>
      <c r="B40" s="1013"/>
      <c r="C40" s="1148" t="s">
        <v>348</v>
      </c>
      <c r="D40" s="1149"/>
      <c r="E40" s="345"/>
      <c r="F40" s="943"/>
      <c r="G40" s="1186"/>
      <c r="H40" s="1178"/>
      <c r="I40" s="1180"/>
      <c r="J40" s="943"/>
      <c r="K40" s="943"/>
      <c r="L40" s="943"/>
      <c r="M40" s="943"/>
      <c r="N40" s="943"/>
      <c r="O40" s="943"/>
      <c r="P40" s="943"/>
      <c r="Q40" s="857"/>
      <c r="R40" s="1079"/>
    </row>
    <row r="41" spans="1:23" s="36" customFormat="1" ht="12.75" customHeight="1" x14ac:dyDescent="0.2">
      <c r="A41" s="694" t="s">
        <v>484</v>
      </c>
      <c r="B41" s="1013"/>
      <c r="C41" s="1148" t="s">
        <v>501</v>
      </c>
      <c r="D41" s="1149"/>
      <c r="E41" s="345"/>
      <c r="F41" s="943"/>
      <c r="G41" s="1186"/>
      <c r="H41" s="1178"/>
      <c r="I41" s="1180"/>
      <c r="J41" s="943"/>
      <c r="K41" s="943"/>
      <c r="L41" s="943"/>
      <c r="M41" s="943"/>
      <c r="N41" s="943"/>
      <c r="O41" s="943"/>
      <c r="P41" s="943"/>
      <c r="Q41" s="857"/>
      <c r="R41" s="1079"/>
    </row>
    <row r="42" spans="1:23" s="36" customFormat="1" ht="12.75" customHeight="1" x14ac:dyDescent="0.2">
      <c r="A42" s="694" t="s">
        <v>485</v>
      </c>
      <c r="B42" s="1013"/>
      <c r="C42" s="1148" t="s">
        <v>502</v>
      </c>
      <c r="D42" s="1149"/>
      <c r="E42" s="345"/>
      <c r="F42" s="943"/>
      <c r="G42" s="1186"/>
      <c r="H42" s="1178"/>
      <c r="I42" s="1180"/>
      <c r="J42" s="943"/>
      <c r="K42" s="943"/>
      <c r="L42" s="943"/>
      <c r="M42" s="943"/>
      <c r="N42" s="943"/>
      <c r="O42" s="943"/>
      <c r="P42" s="943"/>
      <c r="Q42" s="857"/>
      <c r="R42" s="1079"/>
    </row>
    <row r="43" spans="1:23" s="36" customFormat="1" ht="12.75" customHeight="1" x14ac:dyDescent="0.2">
      <c r="A43" s="694" t="s">
        <v>486</v>
      </c>
      <c r="B43" s="1013"/>
      <c r="C43" s="1148" t="s">
        <v>503</v>
      </c>
      <c r="D43" s="1149"/>
      <c r="E43" s="345"/>
      <c r="F43" s="943"/>
      <c r="G43" s="1186"/>
      <c r="H43" s="1178"/>
      <c r="I43" s="1180"/>
      <c r="J43" s="943"/>
      <c r="K43" s="943"/>
      <c r="L43" s="943"/>
      <c r="M43" s="943"/>
      <c r="N43" s="943"/>
      <c r="O43" s="943"/>
      <c r="P43" s="943"/>
      <c r="Q43" s="857"/>
      <c r="R43" s="1079"/>
    </row>
    <row r="44" spans="1:23" s="36" customFormat="1" ht="12.75" customHeight="1" x14ac:dyDescent="0.2">
      <c r="A44" s="723" t="s">
        <v>10</v>
      </c>
      <c r="B44" s="725"/>
      <c r="C44" s="1168" t="s">
        <v>504</v>
      </c>
      <c r="D44" s="1167"/>
      <c r="E44" s="1167"/>
      <c r="F44" s="943"/>
      <c r="G44" s="1186"/>
      <c r="H44" s="1178"/>
      <c r="I44" s="1180"/>
      <c r="J44" s="943"/>
      <c r="K44" s="943"/>
      <c r="L44" s="943"/>
      <c r="M44" s="943"/>
      <c r="N44" s="943"/>
      <c r="O44" s="943"/>
      <c r="P44" s="943"/>
      <c r="Q44" s="857"/>
      <c r="R44" s="1079"/>
    </row>
    <row r="45" spans="1:23" s="36" customFormat="1" ht="12.75" customHeight="1" x14ac:dyDescent="0.2">
      <c r="A45" s="723" t="s">
        <v>256</v>
      </c>
      <c r="B45" s="725"/>
      <c r="C45" s="1168" t="s">
        <v>415</v>
      </c>
      <c r="D45" s="1167"/>
      <c r="E45" s="1167"/>
      <c r="F45" s="943"/>
      <c r="G45" s="1186"/>
      <c r="H45" s="1178"/>
      <c r="I45" s="1180"/>
      <c r="J45" s="943"/>
      <c r="K45" s="943"/>
      <c r="L45" s="943"/>
      <c r="M45" s="943"/>
      <c r="N45" s="943"/>
      <c r="O45" s="943"/>
      <c r="P45" s="943"/>
      <c r="Q45" s="857"/>
      <c r="R45" s="1079"/>
    </row>
    <row r="46" spans="1:23" s="36" customFormat="1" ht="12.75" customHeight="1" x14ac:dyDescent="0.2">
      <c r="A46" s="723" t="s">
        <v>199</v>
      </c>
      <c r="B46" s="725"/>
      <c r="C46" s="1168" t="s">
        <v>416</v>
      </c>
      <c r="D46" s="1167"/>
      <c r="E46" s="1167"/>
      <c r="F46" s="943"/>
      <c r="G46" s="1186"/>
      <c r="H46" s="1178"/>
      <c r="I46" s="1180"/>
      <c r="J46" s="943"/>
      <c r="K46" s="943"/>
      <c r="L46" s="943"/>
      <c r="M46" s="943"/>
      <c r="N46" s="943"/>
      <c r="O46" s="943"/>
      <c r="P46" s="943"/>
      <c r="Q46" s="857"/>
      <c r="R46" s="1079"/>
      <c r="U46" s="41"/>
    </row>
    <row r="47" spans="1:23" s="36" customFormat="1" ht="12.75" customHeight="1" x14ac:dyDescent="0.2">
      <c r="A47" s="723" t="s">
        <v>192</v>
      </c>
      <c r="B47" s="725"/>
      <c r="C47" s="1168" t="s">
        <v>506</v>
      </c>
      <c r="D47" s="1167"/>
      <c r="E47" s="1167"/>
      <c r="F47" s="943"/>
      <c r="G47" s="1186"/>
      <c r="H47" s="1178"/>
      <c r="I47" s="1180"/>
      <c r="J47" s="943"/>
      <c r="K47" s="943"/>
      <c r="L47" s="943"/>
      <c r="M47" s="943"/>
      <c r="N47" s="943"/>
      <c r="O47" s="943"/>
      <c r="P47" s="943"/>
      <c r="Q47" s="857"/>
      <c r="R47" s="1079"/>
    </row>
    <row r="48" spans="1:23" s="36" customFormat="1" ht="12.75" customHeight="1" x14ac:dyDescent="0.2">
      <c r="A48" s="723" t="s">
        <v>218</v>
      </c>
      <c r="B48" s="725"/>
      <c r="C48" s="1165" t="s">
        <v>505</v>
      </c>
      <c r="D48" s="1145"/>
      <c r="E48" s="1166"/>
      <c r="F48" s="943"/>
      <c r="G48" s="1186"/>
      <c r="H48" s="1178"/>
      <c r="I48" s="1180"/>
      <c r="J48" s="943"/>
      <c r="K48" s="943"/>
      <c r="L48" s="943"/>
      <c r="M48" s="943"/>
      <c r="N48" s="943"/>
      <c r="O48" s="943"/>
      <c r="P48" s="943"/>
      <c r="Q48" s="857"/>
      <c r="R48" s="1079"/>
    </row>
    <row r="49" spans="1:23" s="36" customFormat="1" ht="13.5" customHeight="1" thickBot="1" x14ac:dyDescent="0.25">
      <c r="A49" s="734" t="s">
        <v>257</v>
      </c>
      <c r="B49" s="735"/>
      <c r="C49" s="1181" t="s">
        <v>349</v>
      </c>
      <c r="D49" s="1182"/>
      <c r="E49" s="1183"/>
      <c r="F49" s="1160"/>
      <c r="G49" s="1171"/>
      <c r="H49" s="1179"/>
      <c r="I49" s="1164"/>
      <c r="J49" s="1160"/>
      <c r="K49" s="1160"/>
      <c r="L49" s="1160"/>
      <c r="M49" s="1160"/>
      <c r="N49" s="1160"/>
      <c r="O49" s="1160"/>
      <c r="P49" s="1160"/>
      <c r="Q49" s="857"/>
      <c r="R49" s="1079"/>
    </row>
    <row r="50" spans="1:23" s="36" customFormat="1" ht="18.75" customHeight="1" x14ac:dyDescent="0.2">
      <c r="A50" s="1081" t="s">
        <v>259</v>
      </c>
      <c r="B50" s="1082"/>
      <c r="C50" s="1187">
        <v>100</v>
      </c>
      <c r="D50" s="1169"/>
      <c r="E50" s="1188"/>
      <c r="F50" s="884">
        <v>13.5</v>
      </c>
      <c r="G50" s="900">
        <v>16.3</v>
      </c>
      <c r="H50" s="688">
        <v>15.5</v>
      </c>
      <c r="I50" s="690">
        <v>265</v>
      </c>
      <c r="J50" s="667">
        <v>10.5</v>
      </c>
      <c r="K50" s="667">
        <v>22.2</v>
      </c>
      <c r="L50" s="667">
        <v>0</v>
      </c>
      <c r="M50" s="667">
        <v>1.5</v>
      </c>
      <c r="N50" s="667">
        <v>0.6</v>
      </c>
      <c r="O50" s="667">
        <v>0.2</v>
      </c>
      <c r="P50" s="667">
        <v>2.4</v>
      </c>
      <c r="Q50" s="1078"/>
      <c r="R50" s="1079"/>
      <c r="V50" s="41"/>
      <c r="W50" s="41"/>
    </row>
    <row r="51" spans="1:23" s="36" customFormat="1" ht="12.75" x14ac:dyDescent="0.2">
      <c r="A51" s="723" t="s">
        <v>260</v>
      </c>
      <c r="B51" s="725"/>
      <c r="C51" s="1165" t="s">
        <v>358</v>
      </c>
      <c r="D51" s="1145"/>
      <c r="E51" s="1166"/>
      <c r="F51" s="667"/>
      <c r="G51" s="900"/>
      <c r="H51" s="688"/>
      <c r="I51" s="690"/>
      <c r="J51" s="667"/>
      <c r="K51" s="667"/>
      <c r="L51" s="667"/>
      <c r="M51" s="667"/>
      <c r="N51" s="667"/>
      <c r="O51" s="667"/>
      <c r="P51" s="667"/>
      <c r="Q51" s="1078"/>
      <c r="R51" s="1079"/>
    </row>
    <row r="52" spans="1:23" s="36" customFormat="1" ht="12.75" x14ac:dyDescent="0.2">
      <c r="A52" s="723" t="s">
        <v>261</v>
      </c>
      <c r="B52" s="725"/>
      <c r="C52" s="1165" t="s">
        <v>507</v>
      </c>
      <c r="D52" s="1145"/>
      <c r="E52" s="1166"/>
      <c r="F52" s="667"/>
      <c r="G52" s="900"/>
      <c r="H52" s="688"/>
      <c r="I52" s="690"/>
      <c r="J52" s="667"/>
      <c r="K52" s="667"/>
      <c r="L52" s="667"/>
      <c r="M52" s="667"/>
      <c r="N52" s="667"/>
      <c r="O52" s="667"/>
      <c r="P52" s="667"/>
      <c r="Q52" s="1078"/>
      <c r="R52" s="1079"/>
    </row>
    <row r="53" spans="1:23" s="36" customFormat="1" ht="12.75" x14ac:dyDescent="0.2">
      <c r="A53" s="723" t="s">
        <v>262</v>
      </c>
      <c r="B53" s="725"/>
      <c r="C53" s="1145" t="s">
        <v>508</v>
      </c>
      <c r="D53" s="1152"/>
      <c r="E53" s="1145"/>
      <c r="F53" s="667"/>
      <c r="G53" s="900"/>
      <c r="H53" s="688"/>
      <c r="I53" s="690"/>
      <c r="J53" s="667"/>
      <c r="K53" s="667"/>
      <c r="L53" s="667"/>
      <c r="M53" s="667"/>
      <c r="N53" s="667"/>
      <c r="O53" s="667"/>
      <c r="P53" s="667"/>
      <c r="Q53" s="1078"/>
      <c r="R53" s="1079"/>
    </row>
    <row r="54" spans="1:23" s="36" customFormat="1" ht="12.75" x14ac:dyDescent="0.2">
      <c r="A54" s="723" t="s">
        <v>193</v>
      </c>
      <c r="B54" s="725"/>
      <c r="C54" s="1167" t="s">
        <v>509</v>
      </c>
      <c r="D54" s="1189"/>
      <c r="E54" s="1167"/>
      <c r="F54" s="667"/>
      <c r="G54" s="900"/>
      <c r="H54" s="688"/>
      <c r="I54" s="690"/>
      <c r="J54" s="667"/>
      <c r="K54" s="667"/>
      <c r="L54" s="667"/>
      <c r="M54" s="667"/>
      <c r="N54" s="667"/>
      <c r="O54" s="667"/>
      <c r="P54" s="667"/>
      <c r="Q54" s="1078"/>
      <c r="R54" s="1079"/>
    </row>
    <row r="55" spans="1:23" s="36" customFormat="1" ht="12.75" x14ac:dyDescent="0.2">
      <c r="A55" s="723" t="s">
        <v>201</v>
      </c>
      <c r="B55" s="725"/>
      <c r="C55" s="1167" t="s">
        <v>510</v>
      </c>
      <c r="D55" s="1189"/>
      <c r="E55" s="1167"/>
      <c r="F55" s="667"/>
      <c r="G55" s="900"/>
      <c r="H55" s="688"/>
      <c r="I55" s="690"/>
      <c r="J55" s="667"/>
      <c r="K55" s="667"/>
      <c r="L55" s="667"/>
      <c r="M55" s="667"/>
      <c r="N55" s="667"/>
      <c r="O55" s="667"/>
      <c r="P55" s="667"/>
      <c r="Q55" s="1078"/>
      <c r="R55" s="1079"/>
      <c r="U55" s="41"/>
    </row>
    <row r="56" spans="1:23" s="36" customFormat="1" ht="12.75" x14ac:dyDescent="0.2">
      <c r="A56" s="723" t="s">
        <v>218</v>
      </c>
      <c r="B56" s="725"/>
      <c r="C56" s="1167" t="s">
        <v>482</v>
      </c>
      <c r="D56" s="1189"/>
      <c r="E56" s="1167"/>
      <c r="F56" s="667"/>
      <c r="G56" s="900"/>
      <c r="H56" s="688"/>
      <c r="I56" s="690"/>
      <c r="J56" s="667"/>
      <c r="K56" s="667"/>
      <c r="L56" s="667"/>
      <c r="M56" s="667"/>
      <c r="N56" s="667"/>
      <c r="O56" s="667"/>
      <c r="P56" s="667"/>
      <c r="Q56" s="1078"/>
      <c r="R56" s="1079"/>
    </row>
    <row r="57" spans="1:23" s="36" customFormat="1" ht="12.75" customHeight="1" thickBot="1" x14ac:dyDescent="0.25">
      <c r="A57" s="726" t="s">
        <v>335</v>
      </c>
      <c r="B57" s="728"/>
      <c r="C57" s="1154" t="s">
        <v>416</v>
      </c>
      <c r="D57" s="1154"/>
      <c r="E57" s="1154"/>
      <c r="F57" s="753"/>
      <c r="G57" s="901"/>
      <c r="H57" s="689"/>
      <c r="I57" s="691"/>
      <c r="J57" s="668"/>
      <c r="K57" s="668"/>
      <c r="L57" s="668"/>
      <c r="M57" s="668"/>
      <c r="N57" s="668"/>
      <c r="O57" s="668"/>
      <c r="P57" s="668"/>
      <c r="Q57" s="1078"/>
      <c r="R57" s="1079"/>
    </row>
    <row r="58" spans="1:23" s="36" customFormat="1" ht="25.5" customHeight="1" x14ac:dyDescent="0.2">
      <c r="A58" s="898" t="s">
        <v>317</v>
      </c>
      <c r="B58" s="1089"/>
      <c r="C58" s="1138">
        <v>50</v>
      </c>
      <c r="D58" s="1147"/>
      <c r="E58" s="1139"/>
      <c r="F58" s="1191">
        <v>1.4</v>
      </c>
      <c r="G58" s="672">
        <v>16.2</v>
      </c>
      <c r="H58" s="672">
        <v>3.3</v>
      </c>
      <c r="I58" s="675">
        <v>163.19999999999999</v>
      </c>
      <c r="J58" s="666">
        <v>38.4</v>
      </c>
      <c r="K58" s="666">
        <v>0.15</v>
      </c>
      <c r="L58" s="666">
        <v>0</v>
      </c>
      <c r="M58" s="666">
        <v>3.4</v>
      </c>
      <c r="N58" s="666">
        <v>0.15</v>
      </c>
      <c r="O58" s="666">
        <v>0.05</v>
      </c>
      <c r="P58" s="666">
        <v>0.3</v>
      </c>
      <c r="Q58" s="857"/>
      <c r="R58" s="1079"/>
    </row>
    <row r="59" spans="1:23" s="36" customFormat="1" ht="11.25" customHeight="1" x14ac:dyDescent="0.2">
      <c r="A59" s="694" t="s">
        <v>318</v>
      </c>
      <c r="B59" s="1013"/>
      <c r="C59" s="1144" t="s">
        <v>511</v>
      </c>
      <c r="D59" s="1152"/>
      <c r="E59" s="1146"/>
      <c r="F59" s="688"/>
      <c r="G59" s="688"/>
      <c r="H59" s="688"/>
      <c r="I59" s="690"/>
      <c r="J59" s="667"/>
      <c r="K59" s="667"/>
      <c r="L59" s="667"/>
      <c r="M59" s="667"/>
      <c r="N59" s="667"/>
      <c r="O59" s="667"/>
      <c r="P59" s="667"/>
      <c r="Q59" s="857"/>
      <c r="R59" s="1079"/>
    </row>
    <row r="60" spans="1:23" s="36" customFormat="1" ht="12.75" customHeight="1" x14ac:dyDescent="0.2">
      <c r="A60" s="694" t="s">
        <v>333</v>
      </c>
      <c r="B60" s="1013"/>
      <c r="C60" s="1144" t="s">
        <v>511</v>
      </c>
      <c r="D60" s="1152"/>
      <c r="E60" s="1146"/>
      <c r="F60" s="688"/>
      <c r="G60" s="688"/>
      <c r="H60" s="688"/>
      <c r="I60" s="690"/>
      <c r="J60" s="667"/>
      <c r="K60" s="667"/>
      <c r="L60" s="667"/>
      <c r="M60" s="667"/>
      <c r="N60" s="667"/>
      <c r="O60" s="667"/>
      <c r="P60" s="667"/>
      <c r="Q60" s="857"/>
      <c r="R60" s="1079"/>
    </row>
    <row r="61" spans="1:23" s="36" customFormat="1" ht="14.25" customHeight="1" x14ac:dyDescent="0.2">
      <c r="A61" s="694" t="s">
        <v>319</v>
      </c>
      <c r="B61" s="1013"/>
      <c r="C61" s="1144" t="s">
        <v>512</v>
      </c>
      <c r="D61" s="1152"/>
      <c r="E61" s="1146"/>
      <c r="F61" s="688"/>
      <c r="G61" s="688"/>
      <c r="H61" s="688"/>
      <c r="I61" s="690"/>
      <c r="J61" s="667"/>
      <c r="K61" s="667"/>
      <c r="L61" s="667"/>
      <c r="M61" s="667"/>
      <c r="N61" s="667"/>
      <c r="O61" s="667"/>
      <c r="P61" s="667"/>
      <c r="Q61" s="857"/>
      <c r="R61" s="1079"/>
    </row>
    <row r="62" spans="1:23" s="36" customFormat="1" ht="14.25" customHeight="1" x14ac:dyDescent="0.2">
      <c r="A62" s="694" t="s">
        <v>320</v>
      </c>
      <c r="B62" s="1013"/>
      <c r="C62" s="1144" t="s">
        <v>350</v>
      </c>
      <c r="D62" s="1152"/>
      <c r="E62" s="1146"/>
      <c r="F62" s="688"/>
      <c r="G62" s="688"/>
      <c r="H62" s="688"/>
      <c r="I62" s="690"/>
      <c r="J62" s="667"/>
      <c r="K62" s="667"/>
      <c r="L62" s="667"/>
      <c r="M62" s="667"/>
      <c r="N62" s="667"/>
      <c r="O62" s="667"/>
      <c r="P62" s="667"/>
      <c r="Q62" s="857"/>
      <c r="R62" s="1079"/>
    </row>
    <row r="63" spans="1:23" s="36" customFormat="1" ht="15.75" customHeight="1" x14ac:dyDescent="0.2">
      <c r="A63" s="694" t="s">
        <v>199</v>
      </c>
      <c r="B63" s="1013"/>
      <c r="C63" s="1144" t="s">
        <v>351</v>
      </c>
      <c r="D63" s="1152"/>
      <c r="E63" s="1146"/>
      <c r="F63" s="688"/>
      <c r="G63" s="688"/>
      <c r="H63" s="688"/>
      <c r="I63" s="690"/>
      <c r="J63" s="667"/>
      <c r="K63" s="667"/>
      <c r="L63" s="667"/>
      <c r="M63" s="667"/>
      <c r="N63" s="667"/>
      <c r="O63" s="667"/>
      <c r="P63" s="667"/>
      <c r="Q63" s="857"/>
      <c r="R63" s="1079"/>
    </row>
    <row r="64" spans="1:23" s="36" customFormat="1" ht="14.25" customHeight="1" x14ac:dyDescent="0.2">
      <c r="A64" s="694" t="s">
        <v>321</v>
      </c>
      <c r="B64" s="1013"/>
      <c r="C64" s="1144" t="s">
        <v>513</v>
      </c>
      <c r="D64" s="1152"/>
      <c r="E64" s="1146"/>
      <c r="F64" s="688"/>
      <c r="G64" s="688"/>
      <c r="H64" s="688"/>
      <c r="I64" s="690"/>
      <c r="J64" s="667"/>
      <c r="K64" s="667"/>
      <c r="L64" s="667"/>
      <c r="M64" s="667"/>
      <c r="N64" s="667"/>
      <c r="O64" s="667"/>
      <c r="P64" s="667"/>
      <c r="Q64" s="857"/>
      <c r="R64" s="1079"/>
    </row>
    <row r="65" spans="1:18" s="36" customFormat="1" ht="14.25" customHeight="1" thickBot="1" x14ac:dyDescent="0.25">
      <c r="A65" s="694" t="s">
        <v>318</v>
      </c>
      <c r="B65" s="1013"/>
      <c r="C65" s="1144" t="s">
        <v>514</v>
      </c>
      <c r="D65" s="1145"/>
      <c r="E65" s="1146"/>
      <c r="F65" s="688"/>
      <c r="G65" s="688"/>
      <c r="H65" s="688"/>
      <c r="I65" s="690"/>
      <c r="J65" s="667"/>
      <c r="K65" s="667"/>
      <c r="L65" s="667"/>
      <c r="M65" s="667"/>
      <c r="N65" s="667"/>
      <c r="O65" s="667"/>
      <c r="P65" s="667"/>
      <c r="Q65" s="857"/>
      <c r="R65" s="1079"/>
    </row>
    <row r="66" spans="1:18" s="36" customFormat="1" ht="14.25" customHeight="1" x14ac:dyDescent="0.2">
      <c r="A66" s="694" t="s">
        <v>203</v>
      </c>
      <c r="B66" s="1013"/>
      <c r="C66" s="1144" t="s">
        <v>515</v>
      </c>
      <c r="D66" s="1145"/>
      <c r="E66" s="1146"/>
      <c r="F66" s="954"/>
      <c r="G66" s="954"/>
      <c r="H66" s="954"/>
      <c r="I66" s="955"/>
      <c r="J66" s="943"/>
      <c r="K66" s="943"/>
      <c r="L66" s="943"/>
      <c r="M66" s="943"/>
      <c r="N66" s="943"/>
      <c r="O66" s="943"/>
      <c r="P66" s="943"/>
      <c r="Q66" s="399"/>
      <c r="R66" s="400"/>
    </row>
    <row r="67" spans="1:18" s="36" customFormat="1" ht="14.25" customHeight="1" thickBot="1" x14ac:dyDescent="0.25">
      <c r="A67" s="696" t="s">
        <v>218</v>
      </c>
      <c r="B67" s="1014"/>
      <c r="C67" s="1142" t="s">
        <v>515</v>
      </c>
      <c r="D67" s="1190"/>
      <c r="E67" s="1143"/>
      <c r="F67" s="807"/>
      <c r="G67" s="807"/>
      <c r="H67" s="807"/>
      <c r="I67" s="808"/>
      <c r="J67" s="809"/>
      <c r="K67" s="809"/>
      <c r="L67" s="809"/>
      <c r="M67" s="809"/>
      <c r="N67" s="809"/>
      <c r="O67" s="809"/>
      <c r="P67" s="809"/>
      <c r="Q67" s="393"/>
      <c r="R67" s="400"/>
    </row>
    <row r="68" spans="1:18" s="36" customFormat="1" ht="25.5" customHeight="1" x14ac:dyDescent="0.2">
      <c r="A68" s="718" t="s">
        <v>263</v>
      </c>
      <c r="B68" s="1087"/>
      <c r="C68" s="1088"/>
      <c r="D68" s="1138">
        <v>200</v>
      </c>
      <c r="E68" s="1139"/>
      <c r="F68" s="672">
        <v>4.8</v>
      </c>
      <c r="G68" s="672">
        <v>11.07</v>
      </c>
      <c r="H68" s="672">
        <v>39.549999999999997</v>
      </c>
      <c r="I68" s="675">
        <v>281.47000000000003</v>
      </c>
      <c r="J68" s="666">
        <v>9</v>
      </c>
      <c r="K68" s="666">
        <v>29.2</v>
      </c>
      <c r="L68" s="666">
        <v>0</v>
      </c>
      <c r="M68" s="666">
        <v>1.47</v>
      </c>
      <c r="N68" s="666">
        <v>5.2999999999999999E-2</v>
      </c>
      <c r="O68" s="666">
        <v>0.31</v>
      </c>
      <c r="P68" s="666">
        <v>0.15</v>
      </c>
      <c r="Q68" s="1200"/>
      <c r="R68" s="857"/>
    </row>
    <row r="69" spans="1:18" s="36" customFormat="1" ht="12.75" x14ac:dyDescent="0.2">
      <c r="A69" s="694" t="s">
        <v>205</v>
      </c>
      <c r="B69" s="724"/>
      <c r="C69" s="1013"/>
      <c r="D69" s="1144" t="s">
        <v>516</v>
      </c>
      <c r="E69" s="1146"/>
      <c r="F69" s="688"/>
      <c r="G69" s="688"/>
      <c r="H69" s="688"/>
      <c r="I69" s="690"/>
      <c r="J69" s="667"/>
      <c r="K69" s="667"/>
      <c r="L69" s="667"/>
      <c r="M69" s="667"/>
      <c r="N69" s="667"/>
      <c r="O69" s="667"/>
      <c r="P69" s="667"/>
      <c r="Q69" s="1201"/>
      <c r="R69" s="857"/>
    </row>
    <row r="70" spans="1:18" s="36" customFormat="1" ht="12.75" x14ac:dyDescent="0.2">
      <c r="A70" s="694" t="s">
        <v>391</v>
      </c>
      <c r="B70" s="724"/>
      <c r="C70" s="1013"/>
      <c r="D70" s="1158" t="s">
        <v>483</v>
      </c>
      <c r="E70" s="1159"/>
      <c r="F70" s="688"/>
      <c r="G70" s="688"/>
      <c r="H70" s="688"/>
      <c r="I70" s="690"/>
      <c r="J70" s="667"/>
      <c r="K70" s="667"/>
      <c r="L70" s="667"/>
      <c r="M70" s="667"/>
      <c r="N70" s="667"/>
      <c r="O70" s="667"/>
      <c r="P70" s="667"/>
      <c r="Q70" s="1201"/>
      <c r="R70" s="857"/>
    </row>
    <row r="71" spans="1:18" s="36" customFormat="1" ht="13.5" thickBot="1" x14ac:dyDescent="0.25">
      <c r="A71" s="696" t="s">
        <v>218</v>
      </c>
      <c r="B71" s="724"/>
      <c r="C71" s="1013"/>
      <c r="D71" s="1192" t="s">
        <v>517</v>
      </c>
      <c r="E71" s="1193"/>
      <c r="F71" s="785"/>
      <c r="G71" s="689"/>
      <c r="H71" s="689"/>
      <c r="I71" s="691"/>
      <c r="J71" s="668"/>
      <c r="K71" s="668"/>
      <c r="L71" s="668"/>
      <c r="M71" s="668"/>
      <c r="N71" s="668"/>
      <c r="O71" s="668"/>
      <c r="P71" s="668"/>
      <c r="Q71" s="1202"/>
      <c r="R71" s="857"/>
    </row>
    <row r="72" spans="1:18" s="36" customFormat="1" ht="13.5" thickBot="1" x14ac:dyDescent="0.25">
      <c r="A72" s="398" t="s">
        <v>211</v>
      </c>
      <c r="B72" s="1194">
        <v>200</v>
      </c>
      <c r="C72" s="1195"/>
      <c r="D72" s="1195"/>
      <c r="E72" s="1196"/>
      <c r="F72" s="132">
        <v>1</v>
      </c>
      <c r="G72" s="396">
        <v>0</v>
      </c>
      <c r="H72" s="396">
        <v>21.2</v>
      </c>
      <c r="I72" s="389">
        <v>88</v>
      </c>
      <c r="J72" s="389">
        <v>14</v>
      </c>
      <c r="K72" s="389">
        <v>2.8</v>
      </c>
      <c r="L72" s="389">
        <v>14</v>
      </c>
      <c r="M72" s="389">
        <v>8</v>
      </c>
      <c r="N72" s="389">
        <v>0.02</v>
      </c>
      <c r="O72" s="389">
        <v>0.2</v>
      </c>
      <c r="P72" s="389">
        <v>4</v>
      </c>
      <c r="Q72" s="1078"/>
      <c r="R72" s="1079"/>
    </row>
    <row r="73" spans="1:18" s="36" customFormat="1" ht="13.5" thickBot="1" x14ac:dyDescent="0.25">
      <c r="A73" s="398" t="s">
        <v>212</v>
      </c>
      <c r="B73" s="1197">
        <v>76</v>
      </c>
      <c r="C73" s="1198"/>
      <c r="D73" s="1198"/>
      <c r="E73" s="1199"/>
      <c r="F73" s="391">
        <v>9.4600000000000009</v>
      </c>
      <c r="G73" s="396">
        <v>1.22</v>
      </c>
      <c r="H73" s="396">
        <v>57.9</v>
      </c>
      <c r="I73" s="389">
        <v>282</v>
      </c>
      <c r="J73" s="389">
        <v>170.4</v>
      </c>
      <c r="K73" s="389">
        <v>4.1500000000000004</v>
      </c>
      <c r="L73" s="389">
        <v>186</v>
      </c>
      <c r="M73" s="389">
        <v>57.6</v>
      </c>
      <c r="N73" s="389">
        <v>0.45</v>
      </c>
      <c r="O73" s="389">
        <v>0.38</v>
      </c>
      <c r="P73" s="389">
        <v>0.24</v>
      </c>
      <c r="Q73" s="1078"/>
      <c r="R73" s="1079"/>
    </row>
    <row r="74" spans="1:18" s="75" customFormat="1" ht="13.5" thickBot="1" x14ac:dyDescent="0.25">
      <c r="A74" s="403" t="s">
        <v>196</v>
      </c>
      <c r="B74" s="751"/>
      <c r="C74" s="771"/>
      <c r="D74" s="771"/>
      <c r="E74" s="752"/>
      <c r="F74" s="392">
        <f t="shared" ref="F74:P74" si="1">F31+F39+F50+F58+F68+F72+F73</f>
        <v>47.76</v>
      </c>
      <c r="G74" s="392">
        <f t="shared" si="1"/>
        <v>60.690000000000005</v>
      </c>
      <c r="H74" s="392">
        <f t="shared" si="1"/>
        <v>167.65</v>
      </c>
      <c r="I74" s="392">
        <f t="shared" si="1"/>
        <v>1425.67</v>
      </c>
      <c r="J74" s="392">
        <f t="shared" si="1"/>
        <v>306.89999999999998</v>
      </c>
      <c r="K74" s="392">
        <f t="shared" si="1"/>
        <v>126.80000000000001</v>
      </c>
      <c r="L74" s="392">
        <f t="shared" si="1"/>
        <v>200</v>
      </c>
      <c r="M74" s="392">
        <f t="shared" si="1"/>
        <v>75.12</v>
      </c>
      <c r="N74" s="392">
        <f t="shared" si="1"/>
        <v>1.4630000000000001</v>
      </c>
      <c r="O74" s="392">
        <f t="shared" si="1"/>
        <v>1.2999999999999998</v>
      </c>
      <c r="P74" s="392">
        <f t="shared" si="1"/>
        <v>31.739999999999995</v>
      </c>
      <c r="Q74" s="1096"/>
      <c r="R74" s="1097"/>
    </row>
    <row r="75" spans="1:18" s="36" customFormat="1" ht="13.5" thickBot="1" x14ac:dyDescent="0.25">
      <c r="A75" s="398" t="s">
        <v>214</v>
      </c>
      <c r="B75" s="1100"/>
      <c r="C75" s="1101"/>
      <c r="D75" s="1101"/>
      <c r="E75" s="1102"/>
      <c r="F75" s="405"/>
      <c r="G75" s="396"/>
      <c r="H75" s="396"/>
      <c r="I75" s="389"/>
      <c r="J75" s="389"/>
      <c r="K75" s="389"/>
      <c r="L75" s="389"/>
      <c r="M75" s="389"/>
      <c r="N75" s="389"/>
      <c r="O75" s="389"/>
      <c r="P75" s="389"/>
      <c r="Q75" s="1078"/>
      <c r="R75" s="1079"/>
    </row>
    <row r="76" spans="1:18" s="36" customFormat="1" ht="13.5" thickBot="1" x14ac:dyDescent="0.25">
      <c r="A76" s="397" t="s">
        <v>285</v>
      </c>
      <c r="B76" s="111">
        <v>230</v>
      </c>
      <c r="C76" s="396">
        <v>0.69</v>
      </c>
      <c r="D76" s="302">
        <v>230</v>
      </c>
      <c r="E76" s="396">
        <v>19.78</v>
      </c>
      <c r="F76" s="401">
        <v>10.4</v>
      </c>
      <c r="G76" s="395">
        <v>10.5</v>
      </c>
      <c r="H76" s="395">
        <v>38.799999999999997</v>
      </c>
      <c r="I76" s="402">
        <v>281.3</v>
      </c>
      <c r="J76" s="390">
        <v>80.55</v>
      </c>
      <c r="K76" s="390">
        <v>2.5499999999999998</v>
      </c>
      <c r="L76" s="390">
        <v>245.85</v>
      </c>
      <c r="M76" s="390">
        <v>50</v>
      </c>
      <c r="N76" s="390">
        <v>0.15</v>
      </c>
      <c r="O76" s="390">
        <v>0.6</v>
      </c>
      <c r="P76" s="390">
        <v>16.8</v>
      </c>
      <c r="Q76" s="1078"/>
      <c r="R76" s="1079"/>
    </row>
    <row r="77" spans="1:18" s="36" customFormat="1" ht="13.5" thickBot="1" x14ac:dyDescent="0.25">
      <c r="A77" s="397" t="s">
        <v>243</v>
      </c>
      <c r="B77" s="111">
        <v>200</v>
      </c>
      <c r="C77" s="396">
        <v>1</v>
      </c>
      <c r="D77" s="302">
        <v>200</v>
      </c>
      <c r="E77" s="388">
        <v>27.4</v>
      </c>
      <c r="F77" s="206">
        <v>1.2</v>
      </c>
      <c r="G77" s="207">
        <v>0</v>
      </c>
      <c r="H77" s="208">
        <v>31.6</v>
      </c>
      <c r="I77" s="209">
        <v>126</v>
      </c>
      <c r="J77" s="206">
        <v>23.73</v>
      </c>
      <c r="K77" s="206">
        <v>19.04</v>
      </c>
      <c r="L77" s="206">
        <v>26.28</v>
      </c>
      <c r="M77" s="206">
        <v>0.71</v>
      </c>
      <c r="N77" s="206">
        <v>0.02</v>
      </c>
      <c r="O77" s="206">
        <v>0.02</v>
      </c>
      <c r="P77" s="206">
        <v>0.53</v>
      </c>
      <c r="Q77" s="857"/>
      <c r="R77" s="1079"/>
    </row>
    <row r="78" spans="1:18" s="36" customFormat="1" ht="13.5" thickBot="1" x14ac:dyDescent="0.25">
      <c r="A78" s="397" t="s">
        <v>196</v>
      </c>
      <c r="B78" s="832"/>
      <c r="C78" s="782"/>
      <c r="D78" s="782"/>
      <c r="E78" s="782"/>
      <c r="F78" s="205">
        <v>11.6</v>
      </c>
      <c r="G78" s="56">
        <v>10.5</v>
      </c>
      <c r="H78" s="56">
        <v>74</v>
      </c>
      <c r="I78" s="387">
        <v>407.3</v>
      </c>
      <c r="J78" s="387">
        <v>100.03</v>
      </c>
      <c r="K78" s="387">
        <v>17.87</v>
      </c>
      <c r="L78" s="387">
        <v>277.79000000000002</v>
      </c>
      <c r="M78" s="387">
        <v>50.54</v>
      </c>
      <c r="N78" s="387">
        <v>0.15</v>
      </c>
      <c r="O78" s="387">
        <v>0.62</v>
      </c>
      <c r="P78" s="387">
        <v>17.62</v>
      </c>
      <c r="Q78" s="1078"/>
      <c r="R78" s="1079"/>
    </row>
    <row r="79" spans="1:18" s="36" customFormat="1" ht="12.75" x14ac:dyDescent="0.2">
      <c r="A79" s="757" t="s">
        <v>564</v>
      </c>
      <c r="B79" s="799"/>
      <c r="C79" s="799"/>
      <c r="D79" s="761"/>
      <c r="E79" s="761">
        <f t="shared" ref="E79" si="2">E26+E74+E78</f>
        <v>0</v>
      </c>
      <c r="F79" s="761">
        <f>E29+F74+F78</f>
        <v>95.35</v>
      </c>
      <c r="G79" s="761">
        <f t="shared" ref="G79:P79" si="3">G29+G74+G78</f>
        <v>92.190000000000012</v>
      </c>
      <c r="H79" s="761">
        <f t="shared" si="3"/>
        <v>338.31</v>
      </c>
      <c r="I79" s="761">
        <f t="shared" si="3"/>
        <v>2580.6600000000003</v>
      </c>
      <c r="J79" s="761">
        <f t="shared" si="3"/>
        <v>665.3599999999999</v>
      </c>
      <c r="K79" s="761">
        <f t="shared" si="3"/>
        <v>182.13</v>
      </c>
      <c r="L79" s="761">
        <f t="shared" si="3"/>
        <v>883.23</v>
      </c>
      <c r="M79" s="761">
        <f t="shared" si="3"/>
        <v>198.59</v>
      </c>
      <c r="N79" s="761">
        <f t="shared" si="3"/>
        <v>18.872999999999998</v>
      </c>
      <c r="O79" s="761">
        <f t="shared" si="3"/>
        <v>5.54</v>
      </c>
      <c r="P79" s="761">
        <f t="shared" si="3"/>
        <v>88.5</v>
      </c>
      <c r="Q79" s="122"/>
    </row>
    <row r="80" spans="1:18" s="36" customFormat="1" ht="13.5" thickBot="1" x14ac:dyDescent="0.25">
      <c r="A80" s="791"/>
      <c r="B80" s="800"/>
      <c r="C80" s="800"/>
      <c r="D80" s="762"/>
      <c r="E80" s="762"/>
      <c r="F80" s="762"/>
      <c r="G80" s="762"/>
      <c r="H80" s="762"/>
      <c r="I80" s="762"/>
      <c r="J80" s="762"/>
      <c r="K80" s="762"/>
      <c r="L80" s="762"/>
      <c r="M80" s="762"/>
      <c r="N80" s="762"/>
      <c r="O80" s="762"/>
      <c r="P80" s="762"/>
      <c r="Q80" s="122"/>
    </row>
  </sheetData>
  <mergeCells count="290">
    <mergeCell ref="A79:A80"/>
    <mergeCell ref="B79:B80"/>
    <mergeCell ref="C79:C80"/>
    <mergeCell ref="D79:D80"/>
    <mergeCell ref="E79:E80"/>
    <mergeCell ref="F79:F80"/>
    <mergeCell ref="B75:E75"/>
    <mergeCell ref="Q75:R75"/>
    <mergeCell ref="Q76:R76"/>
    <mergeCell ref="Q77:R77"/>
    <mergeCell ref="B78:E78"/>
    <mergeCell ref="Q78:R78"/>
    <mergeCell ref="M79:M80"/>
    <mergeCell ref="N79:N80"/>
    <mergeCell ref="O79:O80"/>
    <mergeCell ref="P79:P80"/>
    <mergeCell ref="G79:G80"/>
    <mergeCell ref="H79:H80"/>
    <mergeCell ref="I79:I80"/>
    <mergeCell ref="J79:J80"/>
    <mergeCell ref="K79:K80"/>
    <mergeCell ref="L79:L80"/>
    <mergeCell ref="B72:E72"/>
    <mergeCell ref="Q72:R72"/>
    <mergeCell ref="B73:E73"/>
    <mergeCell ref="Q73:R73"/>
    <mergeCell ref="B74:E74"/>
    <mergeCell ref="Q74:R74"/>
    <mergeCell ref="N68:N71"/>
    <mergeCell ref="O68:O71"/>
    <mergeCell ref="P68:P71"/>
    <mergeCell ref="Q68:Q71"/>
    <mergeCell ref="R68:R71"/>
    <mergeCell ref="A69:C69"/>
    <mergeCell ref="D69:E69"/>
    <mergeCell ref="A70:C70"/>
    <mergeCell ref="D70:E70"/>
    <mergeCell ref="A71:C71"/>
    <mergeCell ref="H68:H71"/>
    <mergeCell ref="I68:I71"/>
    <mergeCell ref="J68:J71"/>
    <mergeCell ref="K68:K71"/>
    <mergeCell ref="L68:L71"/>
    <mergeCell ref="M68:M71"/>
    <mergeCell ref="A68:C68"/>
    <mergeCell ref="D68:E68"/>
    <mergeCell ref="F68:F71"/>
    <mergeCell ref="G68:G71"/>
    <mergeCell ref="D71:E71"/>
    <mergeCell ref="A64:B64"/>
    <mergeCell ref="C64:E64"/>
    <mergeCell ref="A65:B65"/>
    <mergeCell ref="C65:E65"/>
    <mergeCell ref="A66:B66"/>
    <mergeCell ref="C66:E66"/>
    <mergeCell ref="A59:B59"/>
    <mergeCell ref="C59:E59"/>
    <mergeCell ref="A60:B60"/>
    <mergeCell ref="C60:E60"/>
    <mergeCell ref="A61:B61"/>
    <mergeCell ref="C61:E61"/>
    <mergeCell ref="H58:H67"/>
    <mergeCell ref="I58:I67"/>
    <mergeCell ref="J58:J67"/>
    <mergeCell ref="A67:B67"/>
    <mergeCell ref="C67:E67"/>
    <mergeCell ref="A58:B58"/>
    <mergeCell ref="C58:E58"/>
    <mergeCell ref="F58:F67"/>
    <mergeCell ref="G58:G67"/>
    <mergeCell ref="A62:B62"/>
    <mergeCell ref="C62:E62"/>
    <mergeCell ref="A63:B63"/>
    <mergeCell ref="C63:E63"/>
    <mergeCell ref="N58:N67"/>
    <mergeCell ref="M50:M57"/>
    <mergeCell ref="N50:N57"/>
    <mergeCell ref="O50:O57"/>
    <mergeCell ref="P50:P57"/>
    <mergeCell ref="Q50:R57"/>
    <mergeCell ref="F50:F57"/>
    <mergeCell ref="G50:G57"/>
    <mergeCell ref="H50:H57"/>
    <mergeCell ref="I50:I57"/>
    <mergeCell ref="J50:J57"/>
    <mergeCell ref="K50:K57"/>
    <mergeCell ref="O58:O67"/>
    <mergeCell ref="P58:P67"/>
    <mergeCell ref="Q58:R65"/>
    <mergeCell ref="K58:K67"/>
    <mergeCell ref="L58:L67"/>
    <mergeCell ref="M58:M67"/>
    <mergeCell ref="A50:B50"/>
    <mergeCell ref="C50:E50"/>
    <mergeCell ref="A45:B45"/>
    <mergeCell ref="C45:E45"/>
    <mergeCell ref="A46:B46"/>
    <mergeCell ref="C46:E46"/>
    <mergeCell ref="A47:B47"/>
    <mergeCell ref="C47:E47"/>
    <mergeCell ref="L50:L57"/>
    <mergeCell ref="A54:B54"/>
    <mergeCell ref="C54:E54"/>
    <mergeCell ref="A55:B55"/>
    <mergeCell ref="C55:E55"/>
    <mergeCell ref="A56:B56"/>
    <mergeCell ref="C56:E56"/>
    <mergeCell ref="A51:B51"/>
    <mergeCell ref="C51:E51"/>
    <mergeCell ref="A52:B52"/>
    <mergeCell ref="C52:E52"/>
    <mergeCell ref="A53:B53"/>
    <mergeCell ref="C53:E53"/>
    <mergeCell ref="A57:B57"/>
    <mergeCell ref="C57:E57"/>
    <mergeCell ref="P39:P49"/>
    <mergeCell ref="Q39:R49"/>
    <mergeCell ref="A40:B40"/>
    <mergeCell ref="C40:D40"/>
    <mergeCell ref="A41:B41"/>
    <mergeCell ref="C41:D41"/>
    <mergeCell ref="A42:B42"/>
    <mergeCell ref="C42:D42"/>
    <mergeCell ref="H39:H49"/>
    <mergeCell ref="I39:I49"/>
    <mergeCell ref="J39:J49"/>
    <mergeCell ref="K39:K49"/>
    <mergeCell ref="L39:L49"/>
    <mergeCell ref="M39:M49"/>
    <mergeCell ref="A48:B48"/>
    <mergeCell ref="C48:E48"/>
    <mergeCell ref="A49:B49"/>
    <mergeCell ref="C49:E49"/>
    <mergeCell ref="A39:B39"/>
    <mergeCell ref="C39:E39"/>
    <mergeCell ref="F39:F49"/>
    <mergeCell ref="G39:G49"/>
    <mergeCell ref="A43:B43"/>
    <mergeCell ref="C43:D43"/>
    <mergeCell ref="A44:B44"/>
    <mergeCell ref="C44:E44"/>
    <mergeCell ref="N39:N49"/>
    <mergeCell ref="N31:N38"/>
    <mergeCell ref="O31:O38"/>
    <mergeCell ref="A31:B31"/>
    <mergeCell ref="C31:E31"/>
    <mergeCell ref="F31:F38"/>
    <mergeCell ref="G31:G38"/>
    <mergeCell ref="H31:H38"/>
    <mergeCell ref="I31:I38"/>
    <mergeCell ref="A36:B36"/>
    <mergeCell ref="C36:E36"/>
    <mergeCell ref="A38:B38"/>
    <mergeCell ref="C38:E38"/>
    <mergeCell ref="A37:B37"/>
    <mergeCell ref="C37:E37"/>
    <mergeCell ref="O39:O49"/>
    <mergeCell ref="A29:B29"/>
    <mergeCell ref="C29:D29"/>
    <mergeCell ref="E29:F29"/>
    <mergeCell ref="Q29:R29"/>
    <mergeCell ref="A30:B30"/>
    <mergeCell ref="C30:D30"/>
    <mergeCell ref="E30:F30"/>
    <mergeCell ref="Q30:R30"/>
    <mergeCell ref="P31:P38"/>
    <mergeCell ref="Q31:R38"/>
    <mergeCell ref="A32:B32"/>
    <mergeCell ref="C32:E32"/>
    <mergeCell ref="A33:B33"/>
    <mergeCell ref="C33:E33"/>
    <mergeCell ref="A34:B34"/>
    <mergeCell ref="C34:E34"/>
    <mergeCell ref="A35:B35"/>
    <mergeCell ref="C35:E35"/>
    <mergeCell ref="J31:J38"/>
    <mergeCell ref="K31:K38"/>
    <mergeCell ref="L31:L38"/>
    <mergeCell ref="M31:M38"/>
    <mergeCell ref="A27:B27"/>
    <mergeCell ref="C27:D27"/>
    <mergeCell ref="E27:F27"/>
    <mergeCell ref="Q27:R27"/>
    <mergeCell ref="A28:B28"/>
    <mergeCell ref="C28:D28"/>
    <mergeCell ref="E28:F28"/>
    <mergeCell ref="Q28:R28"/>
    <mergeCell ref="N23:N26"/>
    <mergeCell ref="O23:O26"/>
    <mergeCell ref="P23:P26"/>
    <mergeCell ref="Q23:R26"/>
    <mergeCell ref="A24:B24"/>
    <mergeCell ref="C24:D24"/>
    <mergeCell ref="A25:B25"/>
    <mergeCell ref="C25:D25"/>
    <mergeCell ref="A26:B26"/>
    <mergeCell ref="C26:D26"/>
    <mergeCell ref="H23:H26"/>
    <mergeCell ref="I23:I26"/>
    <mergeCell ref="J23:J26"/>
    <mergeCell ref="K23:K26"/>
    <mergeCell ref="L23:L26"/>
    <mergeCell ref="M23:M26"/>
    <mergeCell ref="A23:B23"/>
    <mergeCell ref="C23:D23"/>
    <mergeCell ref="E23:F26"/>
    <mergeCell ref="G23:G26"/>
    <mergeCell ref="P15:P22"/>
    <mergeCell ref="Q15:R22"/>
    <mergeCell ref="A16:B16"/>
    <mergeCell ref="C16:D16"/>
    <mergeCell ref="A17:B17"/>
    <mergeCell ref="C17:D17"/>
    <mergeCell ref="A18:B18"/>
    <mergeCell ref="C18:D18"/>
    <mergeCell ref="A19:B19"/>
    <mergeCell ref="C19:D19"/>
    <mergeCell ref="J15:J22"/>
    <mergeCell ref="K15:K22"/>
    <mergeCell ref="L15:L22"/>
    <mergeCell ref="M15:M22"/>
    <mergeCell ref="N15:N22"/>
    <mergeCell ref="O15:O22"/>
    <mergeCell ref="A15:B15"/>
    <mergeCell ref="C15:D15"/>
    <mergeCell ref="E15:F22"/>
    <mergeCell ref="G15:G22"/>
    <mergeCell ref="H15:H22"/>
    <mergeCell ref="I15:I22"/>
    <mergeCell ref="A20:B20"/>
    <mergeCell ref="C20:D20"/>
    <mergeCell ref="A21:B21"/>
    <mergeCell ref="C21:D21"/>
    <mergeCell ref="C11:E11"/>
    <mergeCell ref="A12:B12"/>
    <mergeCell ref="C12:E12"/>
    <mergeCell ref="A13:B13"/>
    <mergeCell ref="C13:E13"/>
    <mergeCell ref="A14:B14"/>
    <mergeCell ref="C14:E14"/>
    <mergeCell ref="A22:B22"/>
    <mergeCell ref="C22:D22"/>
    <mergeCell ref="I5:I6"/>
    <mergeCell ref="J5:J6"/>
    <mergeCell ref="K5:K6"/>
    <mergeCell ref="O7:O14"/>
    <mergeCell ref="P7:P14"/>
    <mergeCell ref="Q7:R14"/>
    <mergeCell ref="A8:B8"/>
    <mergeCell ref="C8:E8"/>
    <mergeCell ref="A9:B9"/>
    <mergeCell ref="C9:E9"/>
    <mergeCell ref="A10:B10"/>
    <mergeCell ref="C10:E10"/>
    <mergeCell ref="A11:B11"/>
    <mergeCell ref="I7:I14"/>
    <mergeCell ref="J7:J14"/>
    <mergeCell ref="K7:K14"/>
    <mergeCell ref="L7:L14"/>
    <mergeCell ref="M7:M14"/>
    <mergeCell ref="N7:N14"/>
    <mergeCell ref="A7:B7"/>
    <mergeCell ref="C7:E7"/>
    <mergeCell ref="F7:F14"/>
    <mergeCell ref="G7:G14"/>
    <mergeCell ref="H7:H14"/>
    <mergeCell ref="L5:L6"/>
    <mergeCell ref="O2:O4"/>
    <mergeCell ref="P2:P4"/>
    <mergeCell ref="Q2:R4"/>
    <mergeCell ref="A3:I3"/>
    <mergeCell ref="A4:I4"/>
    <mergeCell ref="A5:B5"/>
    <mergeCell ref="C5:D5"/>
    <mergeCell ref="E5:F6"/>
    <mergeCell ref="G5:G6"/>
    <mergeCell ref="H5:H6"/>
    <mergeCell ref="A2:I2"/>
    <mergeCell ref="J2:J4"/>
    <mergeCell ref="K2:K4"/>
    <mergeCell ref="L2:L4"/>
    <mergeCell ref="M2:M4"/>
    <mergeCell ref="N2:N4"/>
    <mergeCell ref="O5:O6"/>
    <mergeCell ref="P5:P6"/>
    <mergeCell ref="Q5:R6"/>
    <mergeCell ref="A6:B6"/>
    <mergeCell ref="C6:D6"/>
    <mergeCell ref="M5:M6"/>
    <mergeCell ref="N5:N6"/>
  </mergeCells>
  <pageMargins left="0.11811023622047245" right="0.11811023622047245" top="0" bottom="0" header="0" footer="0"/>
  <pageSetup paperSize="9" fitToHeight="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opLeftCell="A4" workbookViewId="0">
      <selection activeCell="Q1" sqref="Q1:S1048576"/>
    </sheetView>
  </sheetViews>
  <sheetFormatPr defaultRowHeight="15" x14ac:dyDescent="0.25"/>
  <cols>
    <col min="1" max="1" width="31.85546875" customWidth="1"/>
    <col min="2" max="2" width="0.42578125" hidden="1" customWidth="1"/>
    <col min="16" max="16" width="9.140625" customWidth="1"/>
  </cols>
  <sheetData>
    <row r="1" spans="1:15" s="36" customFormat="1" ht="21" customHeight="1" x14ac:dyDescent="0.25">
      <c r="A1" s="902" t="s">
        <v>576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</row>
    <row r="2" spans="1:15" s="36" customFormat="1" ht="13.5" thickBot="1" x14ac:dyDescent="0.25">
      <c r="A2" s="794" t="s">
        <v>223</v>
      </c>
      <c r="B2" s="812"/>
      <c r="C2" s="904"/>
      <c r="D2" s="904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</row>
    <row r="3" spans="1:15" ht="15.75" thickBot="1" x14ac:dyDescent="0.3">
      <c r="A3" s="905" t="s">
        <v>247</v>
      </c>
      <c r="B3" s="906"/>
      <c r="C3" s="472">
        <v>100</v>
      </c>
      <c r="D3" s="473"/>
      <c r="E3" s="856">
        <v>0.45</v>
      </c>
      <c r="F3" s="789">
        <v>2.0499999999999998</v>
      </c>
      <c r="G3" s="884">
        <v>1.95</v>
      </c>
      <c r="H3" s="711">
        <v>42.5</v>
      </c>
      <c r="I3" s="666">
        <v>7</v>
      </c>
      <c r="J3" s="666">
        <v>10</v>
      </c>
      <c r="K3" s="666">
        <v>0</v>
      </c>
      <c r="L3" s="666">
        <v>0.45</v>
      </c>
      <c r="M3" s="666">
        <v>0.03</v>
      </c>
      <c r="N3" s="666">
        <v>0.02</v>
      </c>
      <c r="O3" s="666">
        <v>12.5</v>
      </c>
    </row>
    <row r="4" spans="1:15" ht="15.75" thickBot="1" x14ac:dyDescent="0.3">
      <c r="A4" s="1122" t="s">
        <v>334</v>
      </c>
      <c r="B4" s="754"/>
      <c r="C4" s="448">
        <v>118</v>
      </c>
      <c r="D4" s="449">
        <v>100</v>
      </c>
      <c r="E4" s="858"/>
      <c r="F4" s="879"/>
      <c r="G4" s="753"/>
      <c r="H4" s="715"/>
      <c r="I4" s="668"/>
      <c r="J4" s="668"/>
      <c r="K4" s="668"/>
      <c r="L4" s="668"/>
      <c r="M4" s="668"/>
      <c r="N4" s="668"/>
      <c r="O4" s="668"/>
    </row>
    <row r="5" spans="1:15" x14ac:dyDescent="0.25">
      <c r="A5" s="1203" t="s">
        <v>411</v>
      </c>
      <c r="B5" s="1204"/>
      <c r="C5" s="450">
        <v>100</v>
      </c>
      <c r="D5" s="451"/>
      <c r="E5" s="672">
        <v>18.48</v>
      </c>
      <c r="F5" s="690">
        <v>8.36</v>
      </c>
      <c r="G5" s="667">
        <v>4</v>
      </c>
      <c r="H5" s="666">
        <v>169.4</v>
      </c>
      <c r="I5" s="666">
        <v>0.1</v>
      </c>
      <c r="J5" s="666">
        <v>2.87</v>
      </c>
      <c r="K5" s="666">
        <v>0.23</v>
      </c>
      <c r="L5" s="666">
        <v>1.8</v>
      </c>
      <c r="M5" s="666">
        <v>16.79</v>
      </c>
      <c r="N5" s="666">
        <v>3.41</v>
      </c>
      <c r="O5" s="666">
        <v>25.34</v>
      </c>
    </row>
    <row r="6" spans="1:15" x14ac:dyDescent="0.25">
      <c r="A6" s="907" t="s">
        <v>322</v>
      </c>
      <c r="B6" s="1205"/>
      <c r="C6" s="452">
        <v>135</v>
      </c>
      <c r="D6" s="453">
        <v>90</v>
      </c>
      <c r="E6" s="688"/>
      <c r="F6" s="690"/>
      <c r="G6" s="667"/>
      <c r="H6" s="667"/>
      <c r="I6" s="667"/>
      <c r="J6" s="667"/>
      <c r="K6" s="667"/>
      <c r="L6" s="667"/>
      <c r="M6" s="667"/>
      <c r="N6" s="667"/>
      <c r="O6" s="667"/>
    </row>
    <row r="7" spans="1:15" x14ac:dyDescent="0.25">
      <c r="A7" s="907" t="s">
        <v>406</v>
      </c>
      <c r="B7" s="1205"/>
      <c r="C7" s="452">
        <v>22.5</v>
      </c>
      <c r="D7" s="453">
        <v>22.5</v>
      </c>
      <c r="E7" s="688"/>
      <c r="F7" s="690"/>
      <c r="G7" s="667"/>
      <c r="H7" s="667"/>
      <c r="I7" s="667"/>
      <c r="J7" s="667"/>
      <c r="K7" s="667"/>
      <c r="L7" s="667"/>
      <c r="M7" s="667"/>
      <c r="N7" s="667"/>
      <c r="O7" s="667"/>
    </row>
    <row r="8" spans="1:15" x14ac:dyDescent="0.25">
      <c r="A8" s="907" t="s">
        <v>318</v>
      </c>
      <c r="B8" s="1205"/>
      <c r="C8" s="452">
        <v>3.9</v>
      </c>
      <c r="D8" s="453">
        <v>3.9</v>
      </c>
      <c r="E8" s="688"/>
      <c r="F8" s="690"/>
      <c r="G8" s="667"/>
      <c r="H8" s="667"/>
      <c r="I8" s="667"/>
      <c r="J8" s="667"/>
      <c r="K8" s="667"/>
      <c r="L8" s="667"/>
      <c r="M8" s="667"/>
      <c r="N8" s="667"/>
      <c r="O8" s="667"/>
    </row>
    <row r="9" spans="1:15" x14ac:dyDescent="0.25">
      <c r="A9" s="907" t="s">
        <v>412</v>
      </c>
      <c r="B9" s="1205"/>
      <c r="C9" s="452">
        <v>3.9</v>
      </c>
      <c r="D9" s="453">
        <v>3.9</v>
      </c>
      <c r="E9" s="688"/>
      <c r="F9" s="690"/>
      <c r="G9" s="667"/>
      <c r="H9" s="667"/>
      <c r="I9" s="667"/>
      <c r="J9" s="667"/>
      <c r="K9" s="667"/>
      <c r="L9" s="667"/>
      <c r="M9" s="667"/>
      <c r="N9" s="667"/>
      <c r="O9" s="667"/>
    </row>
    <row r="10" spans="1:15" x14ac:dyDescent="0.25">
      <c r="A10" s="907" t="s">
        <v>413</v>
      </c>
      <c r="B10" s="1205"/>
      <c r="C10" s="452">
        <v>14.5</v>
      </c>
      <c r="D10" s="453">
        <v>14.5</v>
      </c>
      <c r="E10" s="688"/>
      <c r="F10" s="690"/>
      <c r="G10" s="667"/>
      <c r="H10" s="667"/>
      <c r="I10" s="667"/>
      <c r="J10" s="667"/>
      <c r="K10" s="667"/>
      <c r="L10" s="667"/>
      <c r="M10" s="667"/>
      <c r="N10" s="667"/>
      <c r="O10" s="667"/>
    </row>
    <row r="11" spans="1:15" x14ac:dyDescent="0.25">
      <c r="A11" s="907" t="s">
        <v>318</v>
      </c>
      <c r="B11" s="1205"/>
      <c r="C11" s="452">
        <v>1.8</v>
      </c>
      <c r="D11" s="453">
        <v>1.8</v>
      </c>
      <c r="E11" s="688"/>
      <c r="F11" s="690"/>
      <c r="G11" s="667"/>
      <c r="H11" s="667"/>
      <c r="I11" s="667"/>
      <c r="J11" s="667"/>
      <c r="K11" s="667"/>
      <c r="L11" s="667"/>
      <c r="M11" s="667"/>
      <c r="N11" s="667"/>
      <c r="O11" s="667"/>
    </row>
    <row r="12" spans="1:15" ht="15.75" thickBot="1" x14ac:dyDescent="0.3">
      <c r="A12" s="1206" t="s">
        <v>218</v>
      </c>
      <c r="B12" s="1207"/>
      <c r="C12" s="454">
        <v>2</v>
      </c>
      <c r="D12" s="455">
        <v>2</v>
      </c>
      <c r="E12" s="689"/>
      <c r="F12" s="691"/>
      <c r="G12" s="668"/>
      <c r="H12" s="668"/>
      <c r="I12" s="668"/>
      <c r="J12" s="668"/>
      <c r="K12" s="668"/>
      <c r="L12" s="668"/>
      <c r="M12" s="668"/>
      <c r="N12" s="668"/>
      <c r="O12" s="668"/>
    </row>
    <row r="13" spans="1:15" x14ac:dyDescent="0.25">
      <c r="A13" s="718" t="s">
        <v>323</v>
      </c>
      <c r="B13" s="1087"/>
      <c r="C13" s="456">
        <v>150</v>
      </c>
      <c r="D13" s="457"/>
      <c r="E13" s="899">
        <v>5.25</v>
      </c>
      <c r="F13" s="690">
        <v>6.15</v>
      </c>
      <c r="G13" s="667">
        <v>35.25</v>
      </c>
      <c r="H13" s="666">
        <v>220.5</v>
      </c>
      <c r="I13" s="829">
        <v>2.33</v>
      </c>
      <c r="J13" s="829">
        <v>20.55</v>
      </c>
      <c r="K13" s="829">
        <v>110.06</v>
      </c>
      <c r="L13" s="829">
        <v>2.33</v>
      </c>
      <c r="M13" s="829">
        <v>0.24</v>
      </c>
      <c r="N13" s="829">
        <v>0.05</v>
      </c>
      <c r="O13" s="829">
        <v>0</v>
      </c>
    </row>
    <row r="14" spans="1:15" ht="15" customHeight="1" x14ac:dyDescent="0.25">
      <c r="A14" s="694" t="s">
        <v>500</v>
      </c>
      <c r="B14" s="724"/>
      <c r="C14" s="458">
        <v>170.6</v>
      </c>
      <c r="D14" s="459">
        <v>128.30000000000001</v>
      </c>
      <c r="E14" s="900"/>
      <c r="F14" s="690"/>
      <c r="G14" s="667"/>
      <c r="H14" s="667"/>
      <c r="I14" s="830"/>
      <c r="J14" s="830"/>
      <c r="K14" s="830"/>
      <c r="L14" s="830"/>
      <c r="M14" s="830"/>
      <c r="N14" s="830"/>
      <c r="O14" s="830"/>
    </row>
    <row r="15" spans="1:15" ht="15" customHeight="1" x14ac:dyDescent="0.25">
      <c r="A15" s="694" t="s">
        <v>484</v>
      </c>
      <c r="B15" s="724"/>
      <c r="C15" s="458">
        <v>183.4</v>
      </c>
      <c r="D15" s="459">
        <v>128.30000000000001</v>
      </c>
      <c r="E15" s="900"/>
      <c r="F15" s="690"/>
      <c r="G15" s="667"/>
      <c r="H15" s="667"/>
      <c r="I15" s="830"/>
      <c r="J15" s="830"/>
      <c r="K15" s="830"/>
      <c r="L15" s="830"/>
      <c r="M15" s="830"/>
      <c r="N15" s="830"/>
      <c r="O15" s="830"/>
    </row>
    <row r="16" spans="1:15" ht="15" customHeight="1" x14ac:dyDescent="0.25">
      <c r="A16" s="694" t="s">
        <v>485</v>
      </c>
      <c r="B16" s="724"/>
      <c r="C16" s="458">
        <v>197.5</v>
      </c>
      <c r="D16" s="459">
        <v>128.30000000000001</v>
      </c>
      <c r="E16" s="900"/>
      <c r="F16" s="690"/>
      <c r="G16" s="667"/>
      <c r="H16" s="667"/>
      <c r="I16" s="830"/>
      <c r="J16" s="830"/>
      <c r="K16" s="830"/>
      <c r="L16" s="830"/>
      <c r="M16" s="830"/>
      <c r="N16" s="830"/>
      <c r="O16" s="830"/>
    </row>
    <row r="17" spans="1:15" ht="15" customHeight="1" x14ac:dyDescent="0.25">
      <c r="A17" s="694" t="s">
        <v>486</v>
      </c>
      <c r="B17" s="724"/>
      <c r="C17" s="458">
        <v>214.2</v>
      </c>
      <c r="D17" s="459">
        <v>128.30000000000001</v>
      </c>
      <c r="E17" s="900"/>
      <c r="F17" s="690"/>
      <c r="G17" s="667"/>
      <c r="H17" s="667"/>
      <c r="I17" s="830"/>
      <c r="J17" s="830"/>
      <c r="K17" s="830"/>
      <c r="L17" s="830"/>
      <c r="M17" s="830"/>
      <c r="N17" s="830"/>
      <c r="O17" s="830"/>
    </row>
    <row r="18" spans="1:15" x14ac:dyDescent="0.25">
      <c r="A18" s="694" t="s">
        <v>406</v>
      </c>
      <c r="B18" s="724"/>
      <c r="C18" s="458">
        <v>23.7</v>
      </c>
      <c r="D18" s="459">
        <v>23.7</v>
      </c>
      <c r="E18" s="900"/>
      <c r="F18" s="690"/>
      <c r="G18" s="667"/>
      <c r="H18" s="667"/>
      <c r="I18" s="830"/>
      <c r="J18" s="830"/>
      <c r="K18" s="830"/>
      <c r="L18" s="830"/>
      <c r="M18" s="830"/>
      <c r="N18" s="830"/>
      <c r="O18" s="830"/>
    </row>
    <row r="19" spans="1:15" x14ac:dyDescent="0.25">
      <c r="A19" s="694" t="s">
        <v>318</v>
      </c>
      <c r="B19" s="724"/>
      <c r="C19" s="458">
        <v>5.25</v>
      </c>
      <c r="D19" s="459">
        <v>5.25</v>
      </c>
      <c r="E19" s="900"/>
      <c r="F19" s="690"/>
      <c r="G19" s="667"/>
      <c r="H19" s="667"/>
      <c r="I19" s="830"/>
      <c r="J19" s="830"/>
      <c r="K19" s="830"/>
      <c r="L19" s="830"/>
      <c r="M19" s="830"/>
      <c r="N19" s="830"/>
      <c r="O19" s="830"/>
    </row>
    <row r="20" spans="1:15" ht="15.75" thickBot="1" x14ac:dyDescent="0.3">
      <c r="A20" s="696" t="s">
        <v>218</v>
      </c>
      <c r="B20" s="754"/>
      <c r="C20" s="448">
        <v>2</v>
      </c>
      <c r="D20" s="449">
        <v>2</v>
      </c>
      <c r="E20" s="901"/>
      <c r="F20" s="691"/>
      <c r="G20" s="668"/>
      <c r="H20" s="668"/>
      <c r="I20" s="831"/>
      <c r="J20" s="831"/>
      <c r="K20" s="831"/>
      <c r="L20" s="831"/>
      <c r="M20" s="831"/>
      <c r="N20" s="831"/>
      <c r="O20" s="831"/>
    </row>
    <row r="21" spans="1:15" s="36" customFormat="1" ht="18" customHeight="1" x14ac:dyDescent="0.2">
      <c r="A21" s="892" t="s">
        <v>248</v>
      </c>
      <c r="B21" s="893"/>
      <c r="C21" s="460">
        <v>200</v>
      </c>
      <c r="D21" s="457"/>
      <c r="E21" s="666">
        <v>1.4</v>
      </c>
      <c r="F21" s="669">
        <v>1.6</v>
      </c>
      <c r="G21" s="672">
        <v>16.399999999999999</v>
      </c>
      <c r="H21" s="672">
        <v>86</v>
      </c>
      <c r="I21" s="675">
        <v>66</v>
      </c>
      <c r="J21" s="666">
        <v>0.8</v>
      </c>
      <c r="K21" s="666">
        <v>50</v>
      </c>
      <c r="L21" s="666">
        <v>12</v>
      </c>
      <c r="M21" s="666">
        <v>0.02</v>
      </c>
      <c r="N21" s="666">
        <v>0.08</v>
      </c>
      <c r="O21" s="666">
        <v>0.6</v>
      </c>
    </row>
    <row r="22" spans="1:15" s="36" customFormat="1" ht="12.75" x14ac:dyDescent="0.2">
      <c r="A22" s="694" t="s">
        <v>249</v>
      </c>
      <c r="B22" s="724"/>
      <c r="C22" s="458">
        <v>1</v>
      </c>
      <c r="D22" s="461">
        <v>1</v>
      </c>
      <c r="E22" s="667"/>
      <c r="F22" s="801"/>
      <c r="G22" s="688"/>
      <c r="H22" s="688"/>
      <c r="I22" s="690"/>
      <c r="J22" s="667"/>
      <c r="K22" s="667"/>
      <c r="L22" s="667"/>
      <c r="M22" s="667"/>
      <c r="N22" s="667"/>
      <c r="O22" s="667"/>
    </row>
    <row r="23" spans="1:15" s="36" customFormat="1" ht="11.25" customHeight="1" x14ac:dyDescent="0.2">
      <c r="A23" s="694" t="s">
        <v>203</v>
      </c>
      <c r="B23" s="724"/>
      <c r="C23" s="458">
        <v>15</v>
      </c>
      <c r="D23" s="461">
        <v>15</v>
      </c>
      <c r="E23" s="667"/>
      <c r="F23" s="801"/>
      <c r="G23" s="688"/>
      <c r="H23" s="688"/>
      <c r="I23" s="690"/>
      <c r="J23" s="667"/>
      <c r="K23" s="667"/>
      <c r="L23" s="667"/>
      <c r="M23" s="667"/>
      <c r="N23" s="667"/>
      <c r="O23" s="667"/>
    </row>
    <row r="24" spans="1:15" s="36" customFormat="1" ht="13.5" customHeight="1" thickBot="1" x14ac:dyDescent="0.25">
      <c r="A24" s="696" t="s">
        <v>440</v>
      </c>
      <c r="B24" s="754"/>
      <c r="C24" s="448">
        <v>50</v>
      </c>
      <c r="D24" s="462">
        <v>50</v>
      </c>
      <c r="E24" s="667"/>
      <c r="F24" s="801"/>
      <c r="G24" s="689"/>
      <c r="H24" s="689"/>
      <c r="I24" s="691"/>
      <c r="J24" s="668"/>
      <c r="K24" s="668"/>
      <c r="L24" s="668"/>
      <c r="M24" s="668"/>
      <c r="N24" s="668"/>
      <c r="O24" s="668"/>
    </row>
    <row r="25" spans="1:15" s="36" customFormat="1" ht="13.5" thickBot="1" x14ac:dyDescent="0.25">
      <c r="A25" s="832" t="s">
        <v>451</v>
      </c>
      <c r="B25" s="782"/>
      <c r="C25" s="463">
        <v>38</v>
      </c>
      <c r="D25" s="464">
        <v>38</v>
      </c>
      <c r="E25" s="284">
        <v>5.28</v>
      </c>
      <c r="F25" s="284">
        <v>0.96</v>
      </c>
      <c r="G25" s="436">
        <v>31.68</v>
      </c>
      <c r="H25" s="436">
        <v>158.04</v>
      </c>
      <c r="I25" s="431">
        <v>28</v>
      </c>
      <c r="J25" s="431">
        <v>3.12</v>
      </c>
      <c r="K25" s="431">
        <v>126.4</v>
      </c>
      <c r="L25" s="431">
        <v>37.6</v>
      </c>
      <c r="M25" s="431">
        <v>0.14000000000000001</v>
      </c>
      <c r="N25" s="431">
        <v>0.06</v>
      </c>
      <c r="O25" s="431">
        <v>0</v>
      </c>
    </row>
    <row r="26" spans="1:15" s="36" customFormat="1" ht="13.5" thickBot="1" x14ac:dyDescent="0.25">
      <c r="A26" s="792" t="s">
        <v>213</v>
      </c>
      <c r="B26" s="833"/>
      <c r="C26" s="465">
        <v>115</v>
      </c>
      <c r="D26" s="466">
        <v>115</v>
      </c>
      <c r="E26" s="284">
        <v>5.13</v>
      </c>
      <c r="F26" s="467">
        <v>1.88</v>
      </c>
      <c r="G26" s="436">
        <v>7.38</v>
      </c>
      <c r="H26" s="436">
        <v>71.25</v>
      </c>
      <c r="I26" s="431">
        <v>155</v>
      </c>
      <c r="J26" s="431">
        <v>0.12</v>
      </c>
      <c r="K26" s="431">
        <v>118.75</v>
      </c>
      <c r="L26" s="431">
        <v>18.75</v>
      </c>
      <c r="M26" s="431">
        <v>0.04</v>
      </c>
      <c r="N26" s="431">
        <v>0</v>
      </c>
      <c r="O26" s="431">
        <v>0.7</v>
      </c>
    </row>
    <row r="27" spans="1:15" s="75" customFormat="1" ht="13.5" thickBot="1" x14ac:dyDescent="0.25">
      <c r="A27" s="894" t="s">
        <v>196</v>
      </c>
      <c r="B27" s="895"/>
      <c r="C27" s="896"/>
      <c r="D27" s="897"/>
      <c r="E27" s="429">
        <f>E3+E5+E13+E21+E25+E26</f>
        <v>35.99</v>
      </c>
      <c r="F27" s="429">
        <f>F3+F5+F13+F21+F25+F26</f>
        <v>21.000000000000004</v>
      </c>
      <c r="G27" s="429">
        <f>G3+G5+G13+G21+G25+G26</f>
        <v>96.66</v>
      </c>
      <c r="H27" s="429">
        <f>H3+H5+H13+H21+H25+H26</f>
        <v>747.68999999999994</v>
      </c>
      <c r="I27" s="429">
        <f>I3+I5+I13+I21+I25+I26</f>
        <v>258.43</v>
      </c>
      <c r="J27" s="437">
        <f t="shared" ref="J27:O27" si="0">J3+J5+J13+J21+J25+J26</f>
        <v>37.459999999999994</v>
      </c>
      <c r="K27" s="437">
        <f t="shared" si="0"/>
        <v>405.44000000000005</v>
      </c>
      <c r="L27" s="437">
        <f t="shared" si="0"/>
        <v>72.930000000000007</v>
      </c>
      <c r="M27" s="437">
        <f t="shared" si="0"/>
        <v>17.259999999999998</v>
      </c>
      <c r="N27" s="437">
        <f t="shared" si="0"/>
        <v>3.62</v>
      </c>
      <c r="O27" s="437">
        <f t="shared" si="0"/>
        <v>39.140000000000008</v>
      </c>
    </row>
    <row r="28" spans="1:15" s="36" customFormat="1" ht="13.5" customHeight="1" thickBot="1" x14ac:dyDescent="0.25">
      <c r="A28" s="888" t="s">
        <v>252</v>
      </c>
      <c r="B28" s="889"/>
      <c r="C28" s="890"/>
      <c r="D28" s="890"/>
      <c r="E28" s="888"/>
      <c r="F28" s="891"/>
      <c r="G28" s="446"/>
      <c r="H28" s="232"/>
      <c r="I28" s="430"/>
      <c r="J28" s="430"/>
      <c r="K28" s="430"/>
      <c r="L28" s="430"/>
      <c r="M28" s="430"/>
      <c r="N28" s="430"/>
      <c r="O28" s="430"/>
    </row>
    <row r="29" spans="1:15" x14ac:dyDescent="0.25">
      <c r="A29" s="876" t="s">
        <v>253</v>
      </c>
      <c r="B29" s="887"/>
      <c r="C29" s="450">
        <v>100</v>
      </c>
      <c r="D29" s="451"/>
      <c r="E29" s="688">
        <v>2.2000000000000002</v>
      </c>
      <c r="F29" s="690">
        <v>7.6</v>
      </c>
      <c r="G29" s="667">
        <v>11.4</v>
      </c>
      <c r="H29" s="666">
        <v>128</v>
      </c>
      <c r="I29" s="884">
        <v>42.1</v>
      </c>
      <c r="J29" s="884">
        <v>34.299999999999997</v>
      </c>
      <c r="K29" s="884">
        <v>0</v>
      </c>
      <c r="L29" s="884">
        <v>1.9</v>
      </c>
      <c r="M29" s="884">
        <v>0.06</v>
      </c>
      <c r="N29" s="884">
        <v>0.08</v>
      </c>
      <c r="O29" s="884">
        <v>14.9</v>
      </c>
    </row>
    <row r="30" spans="1:15" x14ac:dyDescent="0.25">
      <c r="A30" s="723" t="s">
        <v>254</v>
      </c>
      <c r="B30" s="724"/>
      <c r="C30" s="452">
        <v>96</v>
      </c>
      <c r="D30" s="453">
        <v>75</v>
      </c>
      <c r="E30" s="688"/>
      <c r="F30" s="690"/>
      <c r="G30" s="667"/>
      <c r="H30" s="667"/>
      <c r="I30" s="667"/>
      <c r="J30" s="667"/>
      <c r="K30" s="667"/>
      <c r="L30" s="667"/>
      <c r="M30" s="667"/>
      <c r="N30" s="667"/>
      <c r="O30" s="667"/>
    </row>
    <row r="31" spans="1:15" x14ac:dyDescent="0.25">
      <c r="A31" s="723" t="s">
        <v>199</v>
      </c>
      <c r="B31" s="724"/>
      <c r="C31" s="452">
        <v>21</v>
      </c>
      <c r="D31" s="453">
        <v>18</v>
      </c>
      <c r="E31" s="688"/>
      <c r="F31" s="690"/>
      <c r="G31" s="667"/>
      <c r="H31" s="667"/>
      <c r="I31" s="667"/>
      <c r="J31" s="667"/>
      <c r="K31" s="667"/>
      <c r="L31" s="667"/>
      <c r="M31" s="667"/>
      <c r="N31" s="667"/>
      <c r="O31" s="667"/>
    </row>
    <row r="32" spans="1:15" x14ac:dyDescent="0.25">
      <c r="A32" s="723" t="s">
        <v>200</v>
      </c>
      <c r="B32" s="724"/>
      <c r="C32" s="452">
        <v>28</v>
      </c>
      <c r="D32" s="453">
        <v>28</v>
      </c>
      <c r="E32" s="688"/>
      <c r="F32" s="690"/>
      <c r="G32" s="667"/>
      <c r="H32" s="667"/>
      <c r="I32" s="667"/>
      <c r="J32" s="667"/>
      <c r="K32" s="667"/>
      <c r="L32" s="667"/>
      <c r="M32" s="667"/>
      <c r="N32" s="667"/>
      <c r="O32" s="667"/>
    </row>
    <row r="33" spans="1:15" x14ac:dyDescent="0.25">
      <c r="A33" s="723" t="s">
        <v>201</v>
      </c>
      <c r="B33" s="724"/>
      <c r="C33" s="452">
        <v>8</v>
      </c>
      <c r="D33" s="453">
        <v>8</v>
      </c>
      <c r="E33" s="688"/>
      <c r="F33" s="690"/>
      <c r="G33" s="667"/>
      <c r="H33" s="667"/>
      <c r="I33" s="667"/>
      <c r="J33" s="667"/>
      <c r="K33" s="667"/>
      <c r="L33" s="667"/>
      <c r="M33" s="667"/>
      <c r="N33" s="667"/>
      <c r="O33" s="667"/>
    </row>
    <row r="34" spans="1:15" x14ac:dyDescent="0.25">
      <c r="A34" s="723" t="s">
        <v>202</v>
      </c>
      <c r="B34" s="724"/>
      <c r="C34" s="452">
        <v>0.45</v>
      </c>
      <c r="D34" s="453">
        <v>0.45</v>
      </c>
      <c r="E34" s="688"/>
      <c r="F34" s="690"/>
      <c r="G34" s="667"/>
      <c r="H34" s="667"/>
      <c r="I34" s="667"/>
      <c r="J34" s="667"/>
      <c r="K34" s="667"/>
      <c r="L34" s="667"/>
      <c r="M34" s="667"/>
      <c r="N34" s="667"/>
      <c r="O34" s="667"/>
    </row>
    <row r="35" spans="1:15" x14ac:dyDescent="0.25">
      <c r="A35" s="723" t="s">
        <v>203</v>
      </c>
      <c r="B35" s="724"/>
      <c r="C35" s="452">
        <v>1.2</v>
      </c>
      <c r="D35" s="453">
        <v>1.2</v>
      </c>
      <c r="E35" s="688"/>
      <c r="F35" s="690"/>
      <c r="G35" s="667"/>
      <c r="H35" s="667"/>
      <c r="I35" s="667"/>
      <c r="J35" s="667"/>
      <c r="K35" s="667"/>
      <c r="L35" s="667"/>
      <c r="M35" s="667"/>
      <c r="N35" s="667"/>
      <c r="O35" s="667"/>
    </row>
    <row r="36" spans="1:15" ht="15.75" thickBot="1" x14ac:dyDescent="0.3">
      <c r="A36" s="726" t="s">
        <v>218</v>
      </c>
      <c r="B36" s="727"/>
      <c r="C36" s="454">
        <v>1</v>
      </c>
      <c r="D36" s="455">
        <v>1</v>
      </c>
      <c r="E36" s="688"/>
      <c r="F36" s="691"/>
      <c r="G36" s="668"/>
      <c r="H36" s="668"/>
      <c r="I36" s="753"/>
      <c r="J36" s="753"/>
      <c r="K36" s="753"/>
      <c r="L36" s="753"/>
      <c r="M36" s="753"/>
      <c r="N36" s="753"/>
      <c r="O36" s="753"/>
    </row>
    <row r="37" spans="1:15" ht="15" customHeight="1" x14ac:dyDescent="0.25">
      <c r="A37" s="882" t="s">
        <v>255</v>
      </c>
      <c r="B37" s="883"/>
      <c r="C37" s="468" t="s">
        <v>258</v>
      </c>
      <c r="D37" s="457"/>
      <c r="E37" s="789">
        <v>15.4</v>
      </c>
      <c r="F37" s="789">
        <v>8.3000000000000007</v>
      </c>
      <c r="G37" s="789">
        <v>18.8</v>
      </c>
      <c r="H37" s="789">
        <v>218</v>
      </c>
      <c r="I37" s="884">
        <v>22.5</v>
      </c>
      <c r="J37" s="884">
        <v>34</v>
      </c>
      <c r="K37" s="884">
        <v>0</v>
      </c>
      <c r="L37" s="884">
        <v>1.25</v>
      </c>
      <c r="M37" s="884">
        <v>0.13</v>
      </c>
      <c r="N37" s="884">
        <v>0.08</v>
      </c>
      <c r="O37" s="884">
        <v>9.75</v>
      </c>
    </row>
    <row r="38" spans="1:15" x14ac:dyDescent="0.25">
      <c r="A38" s="885" t="s">
        <v>500</v>
      </c>
      <c r="B38" s="886"/>
      <c r="C38" s="458">
        <v>100</v>
      </c>
      <c r="D38" s="459">
        <v>75</v>
      </c>
      <c r="E38" s="878"/>
      <c r="F38" s="878"/>
      <c r="G38" s="878"/>
      <c r="H38" s="878"/>
      <c r="I38" s="667"/>
      <c r="J38" s="667"/>
      <c r="K38" s="667"/>
      <c r="L38" s="667"/>
      <c r="M38" s="667"/>
      <c r="N38" s="667"/>
      <c r="O38" s="667"/>
    </row>
    <row r="39" spans="1:15" x14ac:dyDescent="0.25">
      <c r="A39" s="723" t="s">
        <v>484</v>
      </c>
      <c r="B39" s="725"/>
      <c r="C39" s="458">
        <v>107.3</v>
      </c>
      <c r="D39" s="459">
        <v>75</v>
      </c>
      <c r="E39" s="878"/>
      <c r="F39" s="878"/>
      <c r="G39" s="878"/>
      <c r="H39" s="878"/>
      <c r="I39" s="667"/>
      <c r="J39" s="667"/>
      <c r="K39" s="667"/>
      <c r="L39" s="667"/>
      <c r="M39" s="667"/>
      <c r="N39" s="667"/>
      <c r="O39" s="667"/>
    </row>
    <row r="40" spans="1:15" x14ac:dyDescent="0.25">
      <c r="A40" s="723" t="s">
        <v>485</v>
      </c>
      <c r="B40" s="725"/>
      <c r="C40" s="458">
        <v>115.5</v>
      </c>
      <c r="D40" s="459">
        <v>75</v>
      </c>
      <c r="E40" s="878"/>
      <c r="F40" s="878"/>
      <c r="G40" s="878"/>
      <c r="H40" s="878"/>
      <c r="I40" s="667"/>
      <c r="J40" s="667"/>
      <c r="K40" s="667"/>
      <c r="L40" s="667"/>
      <c r="M40" s="667"/>
      <c r="N40" s="667"/>
      <c r="O40" s="667"/>
    </row>
    <row r="41" spans="1:15" x14ac:dyDescent="0.25">
      <c r="A41" s="723" t="s">
        <v>486</v>
      </c>
      <c r="B41" s="725"/>
      <c r="C41" s="458">
        <v>125.3</v>
      </c>
      <c r="D41" s="459">
        <v>75</v>
      </c>
      <c r="E41" s="878"/>
      <c r="F41" s="878"/>
      <c r="G41" s="878"/>
      <c r="H41" s="878"/>
      <c r="I41" s="667"/>
      <c r="J41" s="667"/>
      <c r="K41" s="667"/>
      <c r="L41" s="667"/>
      <c r="M41" s="667"/>
      <c r="N41" s="667"/>
      <c r="O41" s="667"/>
    </row>
    <row r="42" spans="1:15" x14ac:dyDescent="0.25">
      <c r="A42" s="723" t="s">
        <v>10</v>
      </c>
      <c r="B42" s="725"/>
      <c r="C42" s="458">
        <v>5</v>
      </c>
      <c r="D42" s="459">
        <v>5</v>
      </c>
      <c r="E42" s="878"/>
      <c r="F42" s="878"/>
      <c r="G42" s="878"/>
      <c r="H42" s="878"/>
      <c r="I42" s="667"/>
      <c r="J42" s="667"/>
      <c r="K42" s="667"/>
      <c r="L42" s="667"/>
      <c r="M42" s="667"/>
      <c r="N42" s="667"/>
      <c r="O42" s="667"/>
    </row>
    <row r="43" spans="1:15" x14ac:dyDescent="0.25">
      <c r="A43" s="723" t="s">
        <v>256</v>
      </c>
      <c r="B43" s="725"/>
      <c r="C43" s="458">
        <v>13</v>
      </c>
      <c r="D43" s="459">
        <v>10</v>
      </c>
      <c r="E43" s="878"/>
      <c r="F43" s="878"/>
      <c r="G43" s="878"/>
      <c r="H43" s="878"/>
      <c r="I43" s="667"/>
      <c r="J43" s="667"/>
      <c r="K43" s="667"/>
      <c r="L43" s="667"/>
      <c r="M43" s="667"/>
      <c r="N43" s="667"/>
      <c r="O43" s="667"/>
    </row>
    <row r="44" spans="1:15" x14ac:dyDescent="0.25">
      <c r="A44" s="723" t="s">
        <v>199</v>
      </c>
      <c r="B44" s="725"/>
      <c r="C44" s="458">
        <v>12</v>
      </c>
      <c r="D44" s="459">
        <v>10</v>
      </c>
      <c r="E44" s="878"/>
      <c r="F44" s="878"/>
      <c r="G44" s="878"/>
      <c r="H44" s="878"/>
      <c r="I44" s="667"/>
      <c r="J44" s="667"/>
      <c r="K44" s="667"/>
      <c r="L44" s="667"/>
      <c r="M44" s="667"/>
      <c r="N44" s="667"/>
      <c r="O44" s="667"/>
    </row>
    <row r="45" spans="1:15" x14ac:dyDescent="0.25">
      <c r="A45" s="723" t="s">
        <v>192</v>
      </c>
      <c r="B45" s="725"/>
      <c r="C45" s="458">
        <v>3</v>
      </c>
      <c r="D45" s="459">
        <v>3</v>
      </c>
      <c r="E45" s="878"/>
      <c r="F45" s="878"/>
      <c r="G45" s="878"/>
      <c r="H45" s="878"/>
      <c r="I45" s="667"/>
      <c r="J45" s="667"/>
      <c r="K45" s="667"/>
      <c r="L45" s="667"/>
      <c r="M45" s="667"/>
      <c r="N45" s="667"/>
      <c r="O45" s="667"/>
    </row>
    <row r="46" spans="1:15" x14ac:dyDescent="0.25">
      <c r="A46" s="723" t="s">
        <v>218</v>
      </c>
      <c r="B46" s="725"/>
      <c r="C46" s="458">
        <v>2.5</v>
      </c>
      <c r="D46" s="459">
        <v>2.5</v>
      </c>
      <c r="E46" s="878"/>
      <c r="F46" s="878"/>
      <c r="G46" s="878"/>
      <c r="H46" s="878"/>
      <c r="I46" s="667"/>
      <c r="J46" s="667"/>
      <c r="K46" s="667"/>
      <c r="L46" s="667"/>
      <c r="M46" s="667"/>
      <c r="N46" s="667"/>
      <c r="O46" s="667"/>
    </row>
    <row r="47" spans="1:15" ht="15.75" thickBot="1" x14ac:dyDescent="0.3">
      <c r="A47" s="726" t="s">
        <v>257</v>
      </c>
      <c r="B47" s="728"/>
      <c r="C47" s="448">
        <v>44.5</v>
      </c>
      <c r="D47" s="449">
        <v>31.1</v>
      </c>
      <c r="E47" s="879"/>
      <c r="F47" s="879"/>
      <c r="G47" s="879"/>
      <c r="H47" s="879"/>
      <c r="I47" s="753"/>
      <c r="J47" s="753"/>
      <c r="K47" s="753"/>
      <c r="L47" s="753"/>
      <c r="M47" s="753"/>
      <c r="N47" s="753"/>
      <c r="O47" s="753"/>
    </row>
    <row r="48" spans="1:15" x14ac:dyDescent="0.25">
      <c r="A48" s="880" t="s">
        <v>259</v>
      </c>
      <c r="B48" s="881"/>
      <c r="C48" s="460">
        <v>100</v>
      </c>
      <c r="D48" s="457"/>
      <c r="E48" s="789">
        <v>13.5</v>
      </c>
      <c r="F48" s="789">
        <v>16.3</v>
      </c>
      <c r="G48" s="789">
        <v>15.5</v>
      </c>
      <c r="H48" s="789">
        <v>265</v>
      </c>
      <c r="I48" s="667">
        <v>10.5</v>
      </c>
      <c r="J48" s="667">
        <v>22.2</v>
      </c>
      <c r="K48" s="667">
        <v>0</v>
      </c>
      <c r="L48" s="667">
        <v>1.5</v>
      </c>
      <c r="M48" s="667">
        <v>0.6</v>
      </c>
      <c r="N48" s="667">
        <v>0.2</v>
      </c>
      <c r="O48" s="667">
        <v>2.4</v>
      </c>
    </row>
    <row r="49" spans="1:15" x14ac:dyDescent="0.25">
      <c r="A49" s="723" t="s">
        <v>260</v>
      </c>
      <c r="B49" s="724"/>
      <c r="C49" s="458">
        <v>108</v>
      </c>
      <c r="D49" s="459">
        <v>80</v>
      </c>
      <c r="E49" s="878"/>
      <c r="F49" s="878"/>
      <c r="G49" s="878"/>
      <c r="H49" s="878"/>
      <c r="I49" s="667"/>
      <c r="J49" s="667"/>
      <c r="K49" s="667"/>
      <c r="L49" s="667"/>
      <c r="M49" s="667"/>
      <c r="N49" s="667"/>
      <c r="O49" s="667"/>
    </row>
    <row r="50" spans="1:15" x14ac:dyDescent="0.25">
      <c r="A50" s="723" t="s">
        <v>261</v>
      </c>
      <c r="B50" s="724"/>
      <c r="C50" s="458">
        <v>16</v>
      </c>
      <c r="D50" s="459">
        <v>16</v>
      </c>
      <c r="E50" s="878"/>
      <c r="F50" s="878"/>
      <c r="G50" s="878"/>
      <c r="H50" s="878"/>
      <c r="I50" s="667"/>
      <c r="J50" s="667"/>
      <c r="K50" s="667"/>
      <c r="L50" s="667"/>
      <c r="M50" s="667"/>
      <c r="N50" s="667"/>
      <c r="O50" s="667"/>
    </row>
    <row r="51" spans="1:15" x14ac:dyDescent="0.25">
      <c r="A51" s="723" t="s">
        <v>262</v>
      </c>
      <c r="B51" s="724"/>
      <c r="C51" s="458">
        <v>20</v>
      </c>
      <c r="D51" s="459">
        <v>20</v>
      </c>
      <c r="E51" s="878"/>
      <c r="F51" s="878"/>
      <c r="G51" s="878"/>
      <c r="H51" s="878"/>
      <c r="I51" s="667"/>
      <c r="J51" s="667"/>
      <c r="K51" s="667"/>
      <c r="L51" s="667"/>
      <c r="M51" s="667"/>
      <c r="N51" s="667"/>
      <c r="O51" s="667"/>
    </row>
    <row r="52" spans="1:15" x14ac:dyDescent="0.25">
      <c r="A52" s="723" t="s">
        <v>193</v>
      </c>
      <c r="B52" s="724"/>
      <c r="C52" s="458">
        <v>10</v>
      </c>
      <c r="D52" s="459">
        <v>10</v>
      </c>
      <c r="E52" s="878"/>
      <c r="F52" s="878"/>
      <c r="G52" s="878"/>
      <c r="H52" s="878"/>
      <c r="I52" s="667"/>
      <c r="J52" s="667"/>
      <c r="K52" s="667"/>
      <c r="L52" s="667"/>
      <c r="M52" s="667"/>
      <c r="N52" s="667"/>
      <c r="O52" s="667"/>
    </row>
    <row r="53" spans="1:15" x14ac:dyDescent="0.25">
      <c r="A53" s="723" t="s">
        <v>201</v>
      </c>
      <c r="B53" s="724"/>
      <c r="C53" s="458">
        <v>6</v>
      </c>
      <c r="D53" s="459">
        <v>6</v>
      </c>
      <c r="E53" s="878"/>
      <c r="F53" s="878"/>
      <c r="G53" s="878"/>
      <c r="H53" s="878"/>
      <c r="I53" s="667"/>
      <c r="J53" s="667"/>
      <c r="K53" s="667"/>
      <c r="L53" s="667"/>
      <c r="M53" s="667"/>
      <c r="N53" s="667"/>
      <c r="O53" s="667"/>
    </row>
    <row r="54" spans="1:15" x14ac:dyDescent="0.25">
      <c r="A54" s="723" t="s">
        <v>218</v>
      </c>
      <c r="B54" s="724"/>
      <c r="C54" s="458">
        <v>2</v>
      </c>
      <c r="D54" s="459">
        <v>2</v>
      </c>
      <c r="E54" s="878"/>
      <c r="F54" s="878"/>
      <c r="G54" s="878"/>
      <c r="H54" s="878"/>
      <c r="I54" s="667"/>
      <c r="J54" s="667"/>
      <c r="K54" s="667"/>
      <c r="L54" s="667"/>
      <c r="M54" s="667"/>
      <c r="N54" s="667"/>
      <c r="O54" s="667"/>
    </row>
    <row r="55" spans="1:15" ht="15.75" thickBot="1" x14ac:dyDescent="0.3">
      <c r="A55" s="726" t="s">
        <v>335</v>
      </c>
      <c r="B55" s="727"/>
      <c r="C55" s="448">
        <v>12</v>
      </c>
      <c r="D55" s="449">
        <v>10</v>
      </c>
      <c r="E55" s="878"/>
      <c r="F55" s="878"/>
      <c r="G55" s="878"/>
      <c r="H55" s="878"/>
      <c r="I55" s="667"/>
      <c r="J55" s="667"/>
      <c r="K55" s="667"/>
      <c r="L55" s="667"/>
      <c r="M55" s="667"/>
      <c r="N55" s="667"/>
      <c r="O55" s="667"/>
    </row>
    <row r="56" spans="1:15" x14ac:dyDescent="0.25">
      <c r="A56" s="876" t="s">
        <v>317</v>
      </c>
      <c r="B56" s="877"/>
      <c r="C56" s="469">
        <v>50</v>
      </c>
      <c r="D56" s="457"/>
      <c r="E56" s="663">
        <v>1.4</v>
      </c>
      <c r="F56" s="663">
        <v>16.2</v>
      </c>
      <c r="G56" s="663">
        <v>3.3</v>
      </c>
      <c r="H56" s="663">
        <v>163.19999999999999</v>
      </c>
      <c r="I56" s="666">
        <v>38.4</v>
      </c>
      <c r="J56" s="666">
        <v>0.15</v>
      </c>
      <c r="K56" s="666">
        <v>0</v>
      </c>
      <c r="L56" s="666">
        <v>3.4</v>
      </c>
      <c r="M56" s="666">
        <v>0.15</v>
      </c>
      <c r="N56" s="666">
        <v>0.05</v>
      </c>
      <c r="O56" s="666">
        <v>0.3</v>
      </c>
    </row>
    <row r="57" spans="1:15" x14ac:dyDescent="0.25">
      <c r="A57" s="723" t="s">
        <v>318</v>
      </c>
      <c r="B57" s="725"/>
      <c r="C57" s="470">
        <v>2.25</v>
      </c>
      <c r="D57" s="459">
        <v>2.25</v>
      </c>
      <c r="E57" s="664"/>
      <c r="F57" s="664"/>
      <c r="G57" s="664"/>
      <c r="H57" s="664"/>
      <c r="I57" s="667"/>
      <c r="J57" s="667"/>
      <c r="K57" s="667"/>
      <c r="L57" s="667"/>
      <c r="M57" s="667"/>
      <c r="N57" s="667"/>
      <c r="O57" s="667"/>
    </row>
    <row r="58" spans="1:15" x14ac:dyDescent="0.25">
      <c r="A58" s="723" t="s">
        <v>333</v>
      </c>
      <c r="B58" s="725"/>
      <c r="C58" s="470">
        <v>2.25</v>
      </c>
      <c r="D58" s="459">
        <v>2.25</v>
      </c>
      <c r="E58" s="664"/>
      <c r="F58" s="664"/>
      <c r="G58" s="664"/>
      <c r="H58" s="664"/>
      <c r="I58" s="667"/>
      <c r="J58" s="667"/>
      <c r="K58" s="667"/>
      <c r="L58" s="667"/>
      <c r="M58" s="667"/>
      <c r="N58" s="667"/>
      <c r="O58" s="667"/>
    </row>
    <row r="59" spans="1:15" x14ac:dyDescent="0.25">
      <c r="A59" s="723" t="s">
        <v>319</v>
      </c>
      <c r="B59" s="725"/>
      <c r="C59" s="470">
        <v>45</v>
      </c>
      <c r="D59" s="459">
        <v>45</v>
      </c>
      <c r="E59" s="664"/>
      <c r="F59" s="664"/>
      <c r="G59" s="664"/>
      <c r="H59" s="664"/>
      <c r="I59" s="667"/>
      <c r="J59" s="667"/>
      <c r="K59" s="667"/>
      <c r="L59" s="667"/>
      <c r="M59" s="667"/>
      <c r="N59" s="667"/>
      <c r="O59" s="667"/>
    </row>
    <row r="60" spans="1:15" x14ac:dyDescent="0.25">
      <c r="A60" s="723" t="s">
        <v>320</v>
      </c>
      <c r="B60" s="725"/>
      <c r="C60" s="470">
        <v>3.75</v>
      </c>
      <c r="D60" s="459">
        <v>3</v>
      </c>
      <c r="E60" s="664"/>
      <c r="F60" s="664"/>
      <c r="G60" s="664"/>
      <c r="H60" s="664"/>
      <c r="I60" s="667"/>
      <c r="J60" s="667"/>
      <c r="K60" s="667"/>
      <c r="L60" s="667"/>
      <c r="M60" s="667"/>
      <c r="N60" s="667"/>
      <c r="O60" s="667"/>
    </row>
    <row r="61" spans="1:15" x14ac:dyDescent="0.25">
      <c r="A61" s="723" t="s">
        <v>199</v>
      </c>
      <c r="B61" s="725"/>
      <c r="C61" s="470">
        <v>1.2</v>
      </c>
      <c r="D61" s="459">
        <v>1</v>
      </c>
      <c r="E61" s="664"/>
      <c r="F61" s="664"/>
      <c r="G61" s="664"/>
      <c r="H61" s="664"/>
      <c r="I61" s="667"/>
      <c r="J61" s="667"/>
      <c r="K61" s="667"/>
      <c r="L61" s="667"/>
      <c r="M61" s="667"/>
      <c r="N61" s="667"/>
      <c r="O61" s="667"/>
    </row>
    <row r="62" spans="1:15" x14ac:dyDescent="0.25">
      <c r="A62" s="723" t="s">
        <v>321</v>
      </c>
      <c r="B62" s="725"/>
      <c r="C62" s="470">
        <v>12.5</v>
      </c>
      <c r="D62" s="459">
        <v>12.5</v>
      </c>
      <c r="E62" s="664"/>
      <c r="F62" s="664"/>
      <c r="G62" s="664"/>
      <c r="H62" s="664"/>
      <c r="I62" s="667"/>
      <c r="J62" s="667"/>
      <c r="K62" s="667"/>
      <c r="L62" s="667"/>
      <c r="M62" s="667"/>
      <c r="N62" s="667"/>
      <c r="O62" s="667"/>
    </row>
    <row r="63" spans="1:15" x14ac:dyDescent="0.25">
      <c r="A63" s="723" t="s">
        <v>318</v>
      </c>
      <c r="B63" s="725"/>
      <c r="C63" s="470">
        <v>0.75</v>
      </c>
      <c r="D63" s="459">
        <v>0.75</v>
      </c>
      <c r="E63" s="664"/>
      <c r="F63" s="664"/>
      <c r="G63" s="664"/>
      <c r="H63" s="664"/>
      <c r="I63" s="667"/>
      <c r="J63" s="667"/>
      <c r="K63" s="667"/>
      <c r="L63" s="667"/>
      <c r="M63" s="667"/>
      <c r="N63" s="667"/>
      <c r="O63" s="667"/>
    </row>
    <row r="64" spans="1:15" x14ac:dyDescent="0.25">
      <c r="A64" s="723" t="s">
        <v>203</v>
      </c>
      <c r="B64" s="725"/>
      <c r="C64" s="470">
        <v>0.5</v>
      </c>
      <c r="D64" s="459">
        <v>0.5</v>
      </c>
      <c r="E64" s="664"/>
      <c r="F64" s="664"/>
      <c r="G64" s="664"/>
      <c r="H64" s="664"/>
      <c r="I64" s="667"/>
      <c r="J64" s="667"/>
      <c r="K64" s="667"/>
      <c r="L64" s="667"/>
      <c r="M64" s="667"/>
      <c r="N64" s="667"/>
      <c r="O64" s="667"/>
    </row>
    <row r="65" spans="1:15" ht="15.75" thickBot="1" x14ac:dyDescent="0.3">
      <c r="A65" s="726" t="s">
        <v>218</v>
      </c>
      <c r="B65" s="728"/>
      <c r="C65" s="471">
        <v>0.5</v>
      </c>
      <c r="D65" s="449">
        <v>0.5</v>
      </c>
      <c r="E65" s="665"/>
      <c r="F65" s="665"/>
      <c r="G65" s="665"/>
      <c r="H65" s="665"/>
      <c r="I65" s="668"/>
      <c r="J65" s="668"/>
      <c r="K65" s="668"/>
      <c r="L65" s="668"/>
      <c r="M65" s="668"/>
      <c r="N65" s="668"/>
      <c r="O65" s="668"/>
    </row>
    <row r="66" spans="1:15" x14ac:dyDescent="0.25">
      <c r="A66" s="876" t="s">
        <v>574</v>
      </c>
      <c r="B66" s="877"/>
      <c r="C66" s="456">
        <v>200</v>
      </c>
      <c r="D66" s="457"/>
      <c r="E66" s="789">
        <v>4.8</v>
      </c>
      <c r="F66" s="789">
        <v>11.07</v>
      </c>
      <c r="G66" s="789">
        <v>39.549999999999997</v>
      </c>
      <c r="H66" s="789">
        <v>281.47000000000003</v>
      </c>
      <c r="I66" s="666">
        <v>9</v>
      </c>
      <c r="J66" s="666">
        <v>29.2</v>
      </c>
      <c r="K66" s="666">
        <v>0</v>
      </c>
      <c r="L66" s="666">
        <v>1.47</v>
      </c>
      <c r="M66" s="666">
        <v>5.2999999999999999E-2</v>
      </c>
      <c r="N66" s="666">
        <v>0.31</v>
      </c>
      <c r="O66" s="666">
        <v>0.15</v>
      </c>
    </row>
    <row r="67" spans="1:15" x14ac:dyDescent="0.25">
      <c r="A67" s="723" t="s">
        <v>575</v>
      </c>
      <c r="B67" s="725"/>
      <c r="C67" s="458">
        <v>70</v>
      </c>
      <c r="D67" s="459">
        <v>70</v>
      </c>
      <c r="E67" s="878"/>
      <c r="F67" s="878"/>
      <c r="G67" s="878"/>
      <c r="H67" s="878"/>
      <c r="I67" s="667"/>
      <c r="J67" s="667"/>
      <c r="K67" s="667"/>
      <c r="L67" s="667"/>
      <c r="M67" s="667"/>
      <c r="N67" s="667"/>
      <c r="O67" s="667"/>
    </row>
    <row r="68" spans="1:15" x14ac:dyDescent="0.25">
      <c r="A68" s="723" t="s">
        <v>318</v>
      </c>
      <c r="B68" s="725"/>
      <c r="C68" s="458">
        <v>7</v>
      </c>
      <c r="D68" s="459">
        <v>7</v>
      </c>
      <c r="E68" s="878"/>
      <c r="F68" s="878"/>
      <c r="G68" s="878"/>
      <c r="H68" s="878"/>
      <c r="I68" s="667"/>
      <c r="J68" s="667"/>
      <c r="K68" s="667"/>
      <c r="L68" s="667"/>
      <c r="M68" s="667"/>
      <c r="N68" s="667"/>
      <c r="O68" s="667"/>
    </row>
    <row r="69" spans="1:15" ht="15.75" thickBot="1" x14ac:dyDescent="0.3">
      <c r="A69" s="726" t="s">
        <v>302</v>
      </c>
      <c r="B69" s="728"/>
      <c r="C69" s="448">
        <v>1.5</v>
      </c>
      <c r="D69" s="449">
        <v>1.5</v>
      </c>
      <c r="E69" s="879"/>
      <c r="F69" s="879"/>
      <c r="G69" s="879"/>
      <c r="H69" s="879"/>
      <c r="I69" s="668"/>
      <c r="J69" s="668"/>
      <c r="K69" s="668"/>
      <c r="L69" s="668"/>
      <c r="M69" s="668"/>
      <c r="N69" s="668"/>
      <c r="O69" s="668"/>
    </row>
    <row r="70" spans="1:15" ht="15.75" thickBot="1" x14ac:dyDescent="0.3">
      <c r="A70" s="434" t="s">
        <v>211</v>
      </c>
      <c r="C70" s="474">
        <v>200</v>
      </c>
      <c r="D70" s="475">
        <v>200</v>
      </c>
      <c r="E70" s="442">
        <v>1</v>
      </c>
      <c r="F70" s="442">
        <v>0</v>
      </c>
      <c r="G70" s="442">
        <v>21.2</v>
      </c>
      <c r="H70" s="442">
        <v>88</v>
      </c>
      <c r="I70" s="431">
        <v>14</v>
      </c>
      <c r="J70" s="431">
        <v>2.8</v>
      </c>
      <c r="K70" s="431">
        <v>14</v>
      </c>
      <c r="L70" s="431">
        <v>8</v>
      </c>
      <c r="M70" s="431">
        <v>0.02</v>
      </c>
      <c r="N70" s="431">
        <v>0.2</v>
      </c>
      <c r="O70" s="431">
        <v>4</v>
      </c>
    </row>
    <row r="71" spans="1:15" ht="15.75" thickBot="1" x14ac:dyDescent="0.3">
      <c r="A71" s="433" t="s">
        <v>212</v>
      </c>
      <c r="C71" s="476">
        <v>76</v>
      </c>
      <c r="D71" s="477">
        <v>76</v>
      </c>
      <c r="E71" s="442">
        <v>9.4600000000000009</v>
      </c>
      <c r="F71" s="442">
        <v>1.22</v>
      </c>
      <c r="G71" s="442">
        <v>57.9</v>
      </c>
      <c r="H71" s="442">
        <v>282</v>
      </c>
      <c r="I71" s="431">
        <v>170.4</v>
      </c>
      <c r="J71" s="431">
        <v>4.1500000000000004</v>
      </c>
      <c r="K71" s="431">
        <v>186</v>
      </c>
      <c r="L71" s="431">
        <v>57.6</v>
      </c>
      <c r="M71" s="431">
        <v>0.45</v>
      </c>
      <c r="N71" s="431">
        <v>0.38</v>
      </c>
      <c r="O71" s="431">
        <v>0.24</v>
      </c>
    </row>
    <row r="72" spans="1:15" ht="15.75" thickBot="1" x14ac:dyDescent="0.3">
      <c r="A72" s="445" t="s">
        <v>196</v>
      </c>
      <c r="B72" s="444"/>
      <c r="C72" s="444"/>
      <c r="D72" s="443"/>
      <c r="E72" s="429">
        <f>E29+E37+E48+E56+E66+E70+E71</f>
        <v>47.76</v>
      </c>
      <c r="F72" s="429">
        <f>F29+F37+F48+F56+F66+F70+F71</f>
        <v>60.690000000000005</v>
      </c>
      <c r="G72" s="429">
        <f t="shared" ref="G72:O72" si="1">G29+G37+G48+G56+G66+G70+G71</f>
        <v>167.65</v>
      </c>
      <c r="H72" s="429">
        <f t="shared" si="1"/>
        <v>1425.67</v>
      </c>
      <c r="I72" s="429">
        <f t="shared" si="1"/>
        <v>306.89999999999998</v>
      </c>
      <c r="J72" s="429">
        <f t="shared" si="1"/>
        <v>126.80000000000001</v>
      </c>
      <c r="K72" s="429">
        <f t="shared" si="1"/>
        <v>200</v>
      </c>
      <c r="L72" s="429">
        <f t="shared" si="1"/>
        <v>75.12</v>
      </c>
      <c r="M72" s="429">
        <f t="shared" si="1"/>
        <v>1.4630000000000001</v>
      </c>
      <c r="N72" s="429">
        <f t="shared" si="1"/>
        <v>1.2999999999999998</v>
      </c>
      <c r="O72" s="429">
        <f t="shared" si="1"/>
        <v>31.739999999999995</v>
      </c>
    </row>
    <row r="73" spans="1:15" ht="15" customHeight="1" thickBot="1" x14ac:dyDescent="0.3">
      <c r="A73" s="434" t="s">
        <v>214</v>
      </c>
      <c r="C73" s="872"/>
      <c r="D73" s="872"/>
      <c r="E73" s="872"/>
      <c r="F73" s="872"/>
      <c r="G73" s="872"/>
      <c r="H73" s="872"/>
      <c r="I73" s="872"/>
      <c r="J73" s="872"/>
      <c r="K73" s="872"/>
      <c r="L73" s="872"/>
      <c r="M73" s="872"/>
      <c r="N73" s="872"/>
      <c r="O73" s="872"/>
    </row>
    <row r="74" spans="1:15" s="36" customFormat="1" ht="13.5" thickBot="1" x14ac:dyDescent="0.25">
      <c r="A74" s="435" t="s">
        <v>285</v>
      </c>
      <c r="C74" s="480">
        <v>230</v>
      </c>
      <c r="D74" s="479">
        <v>230</v>
      </c>
      <c r="E74" s="284">
        <v>10.4</v>
      </c>
      <c r="F74" s="284">
        <v>10.5</v>
      </c>
      <c r="G74" s="284">
        <v>38.799999999999997</v>
      </c>
      <c r="H74" s="284">
        <v>281.3</v>
      </c>
      <c r="I74" s="432">
        <v>80.55</v>
      </c>
      <c r="J74" s="432">
        <v>2.5499999999999998</v>
      </c>
      <c r="K74" s="432">
        <v>245.85</v>
      </c>
      <c r="L74" s="432">
        <v>50</v>
      </c>
      <c r="M74" s="432">
        <v>0.15</v>
      </c>
      <c r="N74" s="432">
        <v>0.6</v>
      </c>
      <c r="O74" s="432">
        <v>16.8</v>
      </c>
    </row>
    <row r="75" spans="1:15" s="36" customFormat="1" ht="13.5" thickBot="1" x14ac:dyDescent="0.25">
      <c r="A75" s="435" t="s">
        <v>243</v>
      </c>
      <c r="C75" s="480">
        <v>200</v>
      </c>
      <c r="D75" s="479">
        <v>200</v>
      </c>
      <c r="E75" s="284">
        <v>1.2</v>
      </c>
      <c r="F75" s="284">
        <v>0</v>
      </c>
      <c r="G75" s="284">
        <v>31.6</v>
      </c>
      <c r="H75" s="284">
        <v>126</v>
      </c>
      <c r="I75" s="206">
        <v>23.73</v>
      </c>
      <c r="J75" s="206">
        <v>19.04</v>
      </c>
      <c r="K75" s="206">
        <v>26.28</v>
      </c>
      <c r="L75" s="206">
        <v>0.71</v>
      </c>
      <c r="M75" s="206">
        <v>0.02</v>
      </c>
      <c r="N75" s="206">
        <v>0.02</v>
      </c>
      <c r="O75" s="206">
        <v>0.53</v>
      </c>
    </row>
    <row r="76" spans="1:15" s="36" customFormat="1" ht="13.5" thickBot="1" x14ac:dyDescent="0.25">
      <c r="A76" s="435" t="s">
        <v>196</v>
      </c>
      <c r="C76" s="478"/>
      <c r="D76" s="467"/>
      <c r="E76" s="481">
        <f>E74+E75</f>
        <v>11.6</v>
      </c>
      <c r="F76" s="481">
        <f t="shared" ref="F76:O76" si="2">F74+F75</f>
        <v>10.5</v>
      </c>
      <c r="G76" s="481">
        <f t="shared" si="2"/>
        <v>70.400000000000006</v>
      </c>
      <c r="H76" s="481">
        <f t="shared" si="2"/>
        <v>407.3</v>
      </c>
      <c r="I76" s="481">
        <f t="shared" si="2"/>
        <v>104.28</v>
      </c>
      <c r="J76" s="481">
        <f t="shared" si="2"/>
        <v>21.59</v>
      </c>
      <c r="K76" s="481">
        <f t="shared" si="2"/>
        <v>272.13</v>
      </c>
      <c r="L76" s="481">
        <f t="shared" si="2"/>
        <v>50.71</v>
      </c>
      <c r="M76" s="481">
        <f t="shared" si="2"/>
        <v>0.16999999999999998</v>
      </c>
      <c r="N76" s="481">
        <f t="shared" si="2"/>
        <v>0.62</v>
      </c>
      <c r="O76" s="481">
        <f t="shared" si="2"/>
        <v>17.330000000000002</v>
      </c>
    </row>
    <row r="77" spans="1:15" s="36" customFormat="1" ht="12.75" x14ac:dyDescent="0.2">
      <c r="A77" s="757" t="s">
        <v>564</v>
      </c>
      <c r="C77" s="663"/>
      <c r="D77" s="873"/>
      <c r="E77" s="870">
        <f>E27+E72+E76</f>
        <v>95.35</v>
      </c>
      <c r="F77" s="870">
        <f t="shared" ref="F77:O77" si="3">F27+F72+F76</f>
        <v>92.190000000000012</v>
      </c>
      <c r="G77" s="870">
        <f t="shared" si="3"/>
        <v>334.71000000000004</v>
      </c>
      <c r="H77" s="870">
        <f t="shared" si="3"/>
        <v>2580.6600000000003</v>
      </c>
      <c r="I77" s="870">
        <f t="shared" si="3"/>
        <v>669.6099999999999</v>
      </c>
      <c r="J77" s="870">
        <f t="shared" si="3"/>
        <v>185.85</v>
      </c>
      <c r="K77" s="870">
        <f t="shared" si="3"/>
        <v>877.57</v>
      </c>
      <c r="L77" s="870">
        <f t="shared" si="3"/>
        <v>198.76000000000002</v>
      </c>
      <c r="M77" s="870">
        <f t="shared" si="3"/>
        <v>18.893000000000001</v>
      </c>
      <c r="N77" s="870">
        <f t="shared" si="3"/>
        <v>5.54</v>
      </c>
      <c r="O77" s="870">
        <f t="shared" si="3"/>
        <v>88.21</v>
      </c>
    </row>
    <row r="78" spans="1:15" s="36" customFormat="1" ht="13.5" customHeight="1" thickBot="1" x14ac:dyDescent="0.25">
      <c r="A78" s="701"/>
      <c r="C78" s="874"/>
      <c r="D78" s="875"/>
      <c r="E78" s="871"/>
      <c r="F78" s="871"/>
      <c r="G78" s="871"/>
      <c r="H78" s="871"/>
      <c r="I78" s="871"/>
      <c r="J78" s="871"/>
      <c r="K78" s="871"/>
      <c r="L78" s="871"/>
      <c r="M78" s="871"/>
      <c r="N78" s="871"/>
      <c r="O78" s="871"/>
    </row>
  </sheetData>
  <mergeCells count="184">
    <mergeCell ref="A29:B29"/>
    <mergeCell ref="A30:B30"/>
    <mergeCell ref="A31:B31"/>
    <mergeCell ref="A21:B21"/>
    <mergeCell ref="A22:B22"/>
    <mergeCell ref="A23:B23"/>
    <mergeCell ref="A24:B24"/>
    <mergeCell ref="A12:B12"/>
    <mergeCell ref="A13:B13"/>
    <mergeCell ref="A14:B14"/>
    <mergeCell ref="A15:B15"/>
    <mergeCell ref="A16:B16"/>
    <mergeCell ref="A17:B17"/>
    <mergeCell ref="A28:B28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66:B66"/>
    <mergeCell ref="A67:B67"/>
    <mergeCell ref="A68:B68"/>
    <mergeCell ref="A69:B69"/>
    <mergeCell ref="A62:B62"/>
    <mergeCell ref="A63:B63"/>
    <mergeCell ref="A64:B64"/>
    <mergeCell ref="A65:B65"/>
    <mergeCell ref="A56:B56"/>
    <mergeCell ref="A57:B57"/>
    <mergeCell ref="A58:B58"/>
    <mergeCell ref="A59:B59"/>
    <mergeCell ref="A60:B60"/>
    <mergeCell ref="A61:B61"/>
    <mergeCell ref="A77:A78"/>
    <mergeCell ref="F3:F4"/>
    <mergeCell ref="N3:N4"/>
    <mergeCell ref="O3:O4"/>
    <mergeCell ref="E5:E12"/>
    <mergeCell ref="L13:L20"/>
    <mergeCell ref="G3:G4"/>
    <mergeCell ref="H3:H4"/>
    <mergeCell ref="I3:I4"/>
    <mergeCell ref="E3:E4"/>
    <mergeCell ref="M5:M12"/>
    <mergeCell ref="N5:N12"/>
    <mergeCell ref="O5:O12"/>
    <mergeCell ref="F5:F12"/>
    <mergeCell ref="G5:G12"/>
    <mergeCell ref="H5:H12"/>
    <mergeCell ref="I5:I12"/>
    <mergeCell ref="J5:J12"/>
    <mergeCell ref="K5:K12"/>
    <mergeCell ref="L5:L12"/>
    <mergeCell ref="M3:M4"/>
    <mergeCell ref="J3:J4"/>
    <mergeCell ref="K3:K4"/>
    <mergeCell ref="L3:L4"/>
    <mergeCell ref="M13:M20"/>
    <mergeCell ref="N13:N20"/>
    <mergeCell ref="O13:O20"/>
    <mergeCell ref="A1:O1"/>
    <mergeCell ref="A2:O2"/>
    <mergeCell ref="E13:E20"/>
    <mergeCell ref="F13:F20"/>
    <mergeCell ref="G13:G20"/>
    <mergeCell ref="H13:H20"/>
    <mergeCell ref="I13:I20"/>
    <mergeCell ref="J13:J20"/>
    <mergeCell ref="K13:K20"/>
    <mergeCell ref="A18:B18"/>
    <mergeCell ref="A19:B19"/>
    <mergeCell ref="A20:B20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J29:J36"/>
    <mergeCell ref="K29:K36"/>
    <mergeCell ref="L29:L36"/>
    <mergeCell ref="M29:M36"/>
    <mergeCell ref="N29:N36"/>
    <mergeCell ref="O29:O36"/>
    <mergeCell ref="E29:E36"/>
    <mergeCell ref="F29:F36"/>
    <mergeCell ref="G29:G36"/>
    <mergeCell ref="H29:H36"/>
    <mergeCell ref="I29:I36"/>
    <mergeCell ref="C28:D28"/>
    <mergeCell ref="E28:F28"/>
    <mergeCell ref="A27:D27"/>
    <mergeCell ref="A25:B25"/>
    <mergeCell ref="A26:B26"/>
    <mergeCell ref="O21:O24"/>
    <mergeCell ref="E21:E24"/>
    <mergeCell ref="F21:F24"/>
    <mergeCell ref="I21:I24"/>
    <mergeCell ref="J21:J24"/>
    <mergeCell ref="K21:K24"/>
    <mergeCell ref="L21:L24"/>
    <mergeCell ref="M21:M24"/>
    <mergeCell ref="N21:N24"/>
    <mergeCell ref="G21:G24"/>
    <mergeCell ref="H21:H24"/>
    <mergeCell ref="N37:N47"/>
    <mergeCell ref="O37:O47"/>
    <mergeCell ref="E37:E47"/>
    <mergeCell ref="F37:F47"/>
    <mergeCell ref="G37:G47"/>
    <mergeCell ref="H37:H47"/>
    <mergeCell ref="I37:I47"/>
    <mergeCell ref="J37:J47"/>
    <mergeCell ref="K37:K47"/>
    <mergeCell ref="L37:L47"/>
    <mergeCell ref="M37:M47"/>
    <mergeCell ref="E56:E65"/>
    <mergeCell ref="F56:F65"/>
    <mergeCell ref="G56:G65"/>
    <mergeCell ref="H56:H65"/>
    <mergeCell ref="I56:I65"/>
    <mergeCell ref="E48:E55"/>
    <mergeCell ref="F48:F55"/>
    <mergeCell ref="G48:G55"/>
    <mergeCell ref="H48:H55"/>
    <mergeCell ref="I48:I55"/>
    <mergeCell ref="J56:J65"/>
    <mergeCell ref="K56:K65"/>
    <mergeCell ref="L56:L65"/>
    <mergeCell ref="M56:M65"/>
    <mergeCell ref="N56:N65"/>
    <mergeCell ref="O56:O65"/>
    <mergeCell ref="K48:K55"/>
    <mergeCell ref="L48:L55"/>
    <mergeCell ref="M48:M55"/>
    <mergeCell ref="N48:N55"/>
    <mergeCell ref="O48:O55"/>
    <mergeCell ref="J48:J55"/>
    <mergeCell ref="K66:K69"/>
    <mergeCell ref="L66:L69"/>
    <mergeCell ref="M66:M69"/>
    <mergeCell ref="N66:N69"/>
    <mergeCell ref="O66:O69"/>
    <mergeCell ref="C73:O73"/>
    <mergeCell ref="E66:E69"/>
    <mergeCell ref="F66:F69"/>
    <mergeCell ref="G66:G69"/>
    <mergeCell ref="H66:H69"/>
    <mergeCell ref="I66:I69"/>
    <mergeCell ref="J66:J69"/>
    <mergeCell ref="J77:J78"/>
    <mergeCell ref="K77:K78"/>
    <mergeCell ref="L77:L78"/>
    <mergeCell ref="M77:M78"/>
    <mergeCell ref="N77:N78"/>
    <mergeCell ref="O77:O78"/>
    <mergeCell ref="C77:D78"/>
    <mergeCell ref="E77:E78"/>
    <mergeCell ref="F77:F78"/>
    <mergeCell ref="G77:G78"/>
    <mergeCell ref="H77:H78"/>
    <mergeCell ref="I77:I78"/>
  </mergeCells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0"/>
  <sheetViews>
    <sheetView topLeftCell="A67" workbookViewId="0">
      <selection activeCell="S88" sqref="S88"/>
    </sheetView>
  </sheetViews>
  <sheetFormatPr defaultRowHeight="15" x14ac:dyDescent="0.25"/>
  <cols>
    <col min="1" max="1" width="32.140625" customWidth="1"/>
    <col min="2" max="2" width="0.140625" customWidth="1"/>
    <col min="3" max="3" width="0.85546875" hidden="1" customWidth="1"/>
    <col min="4" max="4" width="10.7109375" customWidth="1"/>
    <col min="5" max="5" width="3.140625" hidden="1" customWidth="1"/>
    <col min="6" max="6" width="7.42578125" customWidth="1"/>
    <col min="7" max="7" width="7.140625" customWidth="1"/>
    <col min="8" max="8" width="7.5703125" customWidth="1"/>
    <col min="9" max="9" width="6.7109375" customWidth="1"/>
    <col min="10" max="10" width="7.5703125" customWidth="1"/>
    <col min="11" max="11" width="7.42578125" customWidth="1"/>
    <col min="12" max="12" width="7.85546875" customWidth="1"/>
    <col min="13" max="13" width="7.7109375" customWidth="1"/>
    <col min="14" max="14" width="7.5703125" customWidth="1"/>
    <col min="15" max="15" width="6.42578125" customWidth="1"/>
    <col min="16" max="16" width="8" customWidth="1"/>
    <col min="17" max="17" width="9.140625" hidden="1" customWidth="1"/>
    <col min="18" max="18" width="0.140625" customWidth="1"/>
  </cols>
  <sheetData>
    <row r="1" spans="1:18" ht="15.75" thickBot="1" x14ac:dyDescent="0.3"/>
    <row r="2" spans="1:18" ht="15" customHeight="1" x14ac:dyDescent="0.25">
      <c r="A2" s="1037"/>
      <c r="B2" s="1038"/>
      <c r="C2" s="1038"/>
      <c r="D2" s="1038"/>
      <c r="E2" s="1038"/>
      <c r="F2" s="1038"/>
      <c r="G2" s="1038"/>
      <c r="H2" s="1038"/>
      <c r="I2" s="1039"/>
      <c r="J2" s="1018"/>
      <c r="K2" s="1018"/>
      <c r="L2" s="1018"/>
      <c r="M2" s="1018"/>
      <c r="N2" s="1018"/>
      <c r="O2" s="1018"/>
      <c r="P2" s="1018"/>
      <c r="Q2" s="1022"/>
      <c r="R2" s="1023"/>
    </row>
    <row r="3" spans="1:18" ht="18.75" customHeight="1" x14ac:dyDescent="0.25">
      <c r="A3" s="902" t="s">
        <v>245</v>
      </c>
      <c r="B3" s="1030"/>
      <c r="C3" s="1030"/>
      <c r="D3" s="1030"/>
      <c r="E3" s="1030"/>
      <c r="F3" s="1030"/>
      <c r="G3" s="1030"/>
      <c r="H3" s="1030"/>
      <c r="I3" s="1031"/>
      <c r="J3" s="1019"/>
      <c r="K3" s="1019"/>
      <c r="L3" s="1019"/>
      <c r="M3" s="1019"/>
      <c r="N3" s="1019"/>
      <c r="O3" s="1019"/>
      <c r="P3" s="1019"/>
      <c r="Q3" s="1025"/>
      <c r="R3" s="1026"/>
    </row>
    <row r="4" spans="1:18" ht="15.75" thickBot="1" x14ac:dyDescent="0.3">
      <c r="A4" s="1032" t="s">
        <v>246</v>
      </c>
      <c r="B4" s="1028"/>
      <c r="C4" s="1028"/>
      <c r="D4" s="1028"/>
      <c r="E4" s="1028"/>
      <c r="F4" s="1028"/>
      <c r="G4" s="1028"/>
      <c r="H4" s="1028"/>
      <c r="I4" s="1033"/>
      <c r="J4" s="1020"/>
      <c r="K4" s="1020"/>
      <c r="L4" s="1020"/>
      <c r="M4" s="1020"/>
      <c r="N4" s="1020"/>
      <c r="O4" s="1020"/>
      <c r="P4" s="1020"/>
      <c r="Q4" s="1028"/>
      <c r="R4" s="1029"/>
    </row>
    <row r="5" spans="1:18" s="36" customFormat="1" ht="25.5" customHeight="1" x14ac:dyDescent="0.2">
      <c r="A5" s="892" t="s">
        <v>247</v>
      </c>
      <c r="B5" s="1034"/>
      <c r="C5" s="1138">
        <v>100</v>
      </c>
      <c r="D5" s="1139"/>
      <c r="E5" s="1140">
        <v>0.45</v>
      </c>
      <c r="F5" s="899"/>
      <c r="G5" s="672">
        <v>2.0499999999999998</v>
      </c>
      <c r="H5" s="672">
        <v>1.95</v>
      </c>
      <c r="I5" s="675">
        <v>42.5</v>
      </c>
      <c r="J5" s="666">
        <v>7</v>
      </c>
      <c r="K5" s="666">
        <v>10</v>
      </c>
      <c r="L5" s="666">
        <v>0</v>
      </c>
      <c r="M5" s="666">
        <v>0.45</v>
      </c>
      <c r="N5" s="666">
        <v>0.03</v>
      </c>
      <c r="O5" s="666">
        <v>0.02</v>
      </c>
      <c r="P5" s="666">
        <v>12.5</v>
      </c>
      <c r="Q5" s="856"/>
      <c r="R5" s="899"/>
    </row>
    <row r="6" spans="1:18" s="36" customFormat="1" ht="13.5" customHeight="1" thickBot="1" x14ac:dyDescent="0.25">
      <c r="A6" s="696" t="s">
        <v>334</v>
      </c>
      <c r="B6" s="1014"/>
      <c r="C6" s="1142" t="s">
        <v>356</v>
      </c>
      <c r="D6" s="1143"/>
      <c r="E6" s="1141"/>
      <c r="F6" s="901"/>
      <c r="G6" s="689"/>
      <c r="H6" s="689"/>
      <c r="I6" s="691"/>
      <c r="J6" s="668"/>
      <c r="K6" s="668"/>
      <c r="L6" s="668"/>
      <c r="M6" s="668"/>
      <c r="N6" s="668"/>
      <c r="O6" s="668"/>
      <c r="P6" s="668"/>
      <c r="Q6" s="858"/>
      <c r="R6" s="901"/>
    </row>
    <row r="7" spans="1:18" s="36" customFormat="1" ht="21" customHeight="1" x14ac:dyDescent="0.2">
      <c r="A7" s="892" t="s">
        <v>411</v>
      </c>
      <c r="B7" s="1034"/>
      <c r="C7" s="1138">
        <v>100</v>
      </c>
      <c r="D7" s="1147"/>
      <c r="E7" s="1139"/>
      <c r="F7" s="672">
        <v>18.48</v>
      </c>
      <c r="G7" s="672">
        <v>8.36</v>
      </c>
      <c r="H7" s="672">
        <v>4</v>
      </c>
      <c r="I7" s="675">
        <v>169.4</v>
      </c>
      <c r="J7" s="666">
        <v>0.1</v>
      </c>
      <c r="K7" s="666">
        <v>2.87</v>
      </c>
      <c r="L7" s="666">
        <v>0.23</v>
      </c>
      <c r="M7" s="666">
        <v>1.8</v>
      </c>
      <c r="N7" s="666">
        <v>16.79</v>
      </c>
      <c r="O7" s="666">
        <v>3.41</v>
      </c>
      <c r="P7" s="666">
        <v>25.34</v>
      </c>
      <c r="Q7" s="856"/>
      <c r="R7" s="899"/>
    </row>
    <row r="8" spans="1:18" s="36" customFormat="1" ht="12.75" x14ac:dyDescent="0.2">
      <c r="A8" s="694" t="s">
        <v>322</v>
      </c>
      <c r="B8" s="1013"/>
      <c r="C8" s="1144" t="s">
        <v>414</v>
      </c>
      <c r="D8" s="1145"/>
      <c r="E8" s="1146"/>
      <c r="F8" s="688"/>
      <c r="G8" s="688"/>
      <c r="H8" s="688"/>
      <c r="I8" s="690"/>
      <c r="J8" s="667"/>
      <c r="K8" s="667"/>
      <c r="L8" s="667"/>
      <c r="M8" s="667"/>
      <c r="N8" s="667"/>
      <c r="O8" s="667"/>
      <c r="P8" s="667"/>
      <c r="Q8" s="1079"/>
      <c r="R8" s="900"/>
    </row>
    <row r="9" spans="1:18" s="36" customFormat="1" ht="12.75" x14ac:dyDescent="0.2">
      <c r="A9" s="694" t="s">
        <v>406</v>
      </c>
      <c r="B9" s="1013"/>
      <c r="C9" s="1144" t="s">
        <v>478</v>
      </c>
      <c r="D9" s="1145"/>
      <c r="E9" s="1146"/>
      <c r="F9" s="688"/>
      <c r="G9" s="688"/>
      <c r="H9" s="688"/>
      <c r="I9" s="690"/>
      <c r="J9" s="667"/>
      <c r="K9" s="667"/>
      <c r="L9" s="667"/>
      <c r="M9" s="667"/>
      <c r="N9" s="667"/>
      <c r="O9" s="667"/>
      <c r="P9" s="667"/>
      <c r="Q9" s="1079"/>
      <c r="R9" s="900"/>
    </row>
    <row r="10" spans="1:18" s="36" customFormat="1" ht="12.75" x14ac:dyDescent="0.2">
      <c r="A10" s="694" t="s">
        <v>318</v>
      </c>
      <c r="B10" s="1013"/>
      <c r="C10" s="1144" t="s">
        <v>479</v>
      </c>
      <c r="D10" s="1145"/>
      <c r="E10" s="1146"/>
      <c r="F10" s="688"/>
      <c r="G10" s="688"/>
      <c r="H10" s="688"/>
      <c r="I10" s="690"/>
      <c r="J10" s="667"/>
      <c r="K10" s="667"/>
      <c r="L10" s="667"/>
      <c r="M10" s="667"/>
      <c r="N10" s="667"/>
      <c r="O10" s="667"/>
      <c r="P10" s="667"/>
      <c r="Q10" s="1079"/>
      <c r="R10" s="900"/>
    </row>
    <row r="11" spans="1:18" s="36" customFormat="1" ht="12.75" x14ac:dyDescent="0.2">
      <c r="A11" s="694" t="s">
        <v>412</v>
      </c>
      <c r="B11" s="1013"/>
      <c r="C11" s="1144" t="s">
        <v>479</v>
      </c>
      <c r="D11" s="1152"/>
      <c r="E11" s="1146"/>
      <c r="F11" s="688"/>
      <c r="G11" s="688"/>
      <c r="H11" s="688"/>
      <c r="I11" s="690"/>
      <c r="J11" s="667"/>
      <c r="K11" s="667"/>
      <c r="L11" s="667"/>
      <c r="M11" s="667"/>
      <c r="N11" s="667"/>
      <c r="O11" s="667"/>
      <c r="P11" s="667"/>
      <c r="Q11" s="1079"/>
      <c r="R11" s="900"/>
    </row>
    <row r="12" spans="1:18" s="36" customFormat="1" ht="12.75" x14ac:dyDescent="0.2">
      <c r="A12" s="694" t="s">
        <v>413</v>
      </c>
      <c r="B12" s="1013"/>
      <c r="C12" s="1144" t="s">
        <v>480</v>
      </c>
      <c r="D12" s="1152"/>
      <c r="E12" s="1146"/>
      <c r="F12" s="688"/>
      <c r="G12" s="688"/>
      <c r="H12" s="688"/>
      <c r="I12" s="690"/>
      <c r="J12" s="667"/>
      <c r="K12" s="667"/>
      <c r="L12" s="667"/>
      <c r="M12" s="667"/>
      <c r="N12" s="667"/>
      <c r="O12" s="667"/>
      <c r="P12" s="667"/>
      <c r="Q12" s="1079"/>
      <c r="R12" s="900"/>
    </row>
    <row r="13" spans="1:18" s="36" customFormat="1" ht="12.75" x14ac:dyDescent="0.2">
      <c r="A13" s="694" t="s">
        <v>318</v>
      </c>
      <c r="B13" s="1013"/>
      <c r="C13" s="1144" t="s">
        <v>481</v>
      </c>
      <c r="D13" s="1152"/>
      <c r="E13" s="1146"/>
      <c r="F13" s="688"/>
      <c r="G13" s="688"/>
      <c r="H13" s="688"/>
      <c r="I13" s="690"/>
      <c r="J13" s="667"/>
      <c r="K13" s="667"/>
      <c r="L13" s="667"/>
      <c r="M13" s="667"/>
      <c r="N13" s="667"/>
      <c r="O13" s="667"/>
      <c r="P13" s="667"/>
      <c r="Q13" s="1079"/>
      <c r="R13" s="900"/>
    </row>
    <row r="14" spans="1:18" s="36" customFormat="1" ht="13.5" thickBot="1" x14ac:dyDescent="0.25">
      <c r="A14" s="696" t="s">
        <v>218</v>
      </c>
      <c r="B14" s="1014"/>
      <c r="C14" s="1153" t="s">
        <v>482</v>
      </c>
      <c r="D14" s="1154"/>
      <c r="E14" s="1155"/>
      <c r="F14" s="689"/>
      <c r="G14" s="689"/>
      <c r="H14" s="689"/>
      <c r="I14" s="691"/>
      <c r="J14" s="668"/>
      <c r="K14" s="668"/>
      <c r="L14" s="668"/>
      <c r="M14" s="668"/>
      <c r="N14" s="668"/>
      <c r="O14" s="668"/>
      <c r="P14" s="668"/>
      <c r="Q14" s="858"/>
      <c r="R14" s="901"/>
    </row>
    <row r="15" spans="1:18" s="36" customFormat="1" ht="24" customHeight="1" x14ac:dyDescent="0.2">
      <c r="A15" s="892" t="s">
        <v>323</v>
      </c>
      <c r="B15" s="1034"/>
      <c r="C15" s="1138">
        <v>150</v>
      </c>
      <c r="D15" s="1139"/>
      <c r="E15" s="1140">
        <v>5.25</v>
      </c>
      <c r="F15" s="899"/>
      <c r="G15" s="672">
        <v>6.15</v>
      </c>
      <c r="H15" s="672">
        <v>35.25</v>
      </c>
      <c r="I15" s="675">
        <v>220.5</v>
      </c>
      <c r="J15" s="829">
        <v>2.33</v>
      </c>
      <c r="K15" s="829">
        <v>20.55</v>
      </c>
      <c r="L15" s="829">
        <v>110.06</v>
      </c>
      <c r="M15" s="829">
        <v>2.33</v>
      </c>
      <c r="N15" s="829">
        <v>0.24</v>
      </c>
      <c r="O15" s="829">
        <v>0.05</v>
      </c>
      <c r="P15" s="829">
        <v>0</v>
      </c>
      <c r="Q15" s="856"/>
      <c r="R15" s="899"/>
    </row>
    <row r="16" spans="1:18" s="36" customFormat="1" ht="12.75" x14ac:dyDescent="0.2">
      <c r="A16" s="694" t="s">
        <v>500</v>
      </c>
      <c r="B16" s="1013"/>
      <c r="C16" s="1148" t="s">
        <v>487</v>
      </c>
      <c r="D16" s="1149"/>
      <c r="E16" s="1078"/>
      <c r="F16" s="900"/>
      <c r="G16" s="688"/>
      <c r="H16" s="688"/>
      <c r="I16" s="690"/>
      <c r="J16" s="830"/>
      <c r="K16" s="830"/>
      <c r="L16" s="830"/>
      <c r="M16" s="830"/>
      <c r="N16" s="830"/>
      <c r="O16" s="830"/>
      <c r="P16" s="830"/>
      <c r="Q16" s="857"/>
      <c r="R16" s="900"/>
    </row>
    <row r="17" spans="1:24" s="36" customFormat="1" ht="12.75" x14ac:dyDescent="0.2">
      <c r="A17" s="694" t="s">
        <v>484</v>
      </c>
      <c r="B17" s="1013"/>
      <c r="C17" s="1148" t="s">
        <v>488</v>
      </c>
      <c r="D17" s="1149"/>
      <c r="E17" s="1078"/>
      <c r="F17" s="900"/>
      <c r="G17" s="688"/>
      <c r="H17" s="688"/>
      <c r="I17" s="690"/>
      <c r="J17" s="830"/>
      <c r="K17" s="830"/>
      <c r="L17" s="830"/>
      <c r="M17" s="830"/>
      <c r="N17" s="830"/>
      <c r="O17" s="830"/>
      <c r="P17" s="830"/>
      <c r="Q17" s="857"/>
      <c r="R17" s="900"/>
    </row>
    <row r="18" spans="1:24" s="36" customFormat="1" ht="12.75" x14ac:dyDescent="0.2">
      <c r="A18" s="694" t="s">
        <v>485</v>
      </c>
      <c r="B18" s="1013"/>
      <c r="C18" s="1148" t="s">
        <v>489</v>
      </c>
      <c r="D18" s="1149"/>
      <c r="E18" s="1078"/>
      <c r="F18" s="900"/>
      <c r="G18" s="688"/>
      <c r="H18" s="688"/>
      <c r="I18" s="690"/>
      <c r="J18" s="830"/>
      <c r="K18" s="830"/>
      <c r="L18" s="830"/>
      <c r="M18" s="830"/>
      <c r="N18" s="830"/>
      <c r="O18" s="830"/>
      <c r="P18" s="830"/>
      <c r="Q18" s="857"/>
      <c r="R18" s="900"/>
    </row>
    <row r="19" spans="1:24" s="36" customFormat="1" ht="12.75" x14ac:dyDescent="0.2">
      <c r="A19" s="694" t="s">
        <v>486</v>
      </c>
      <c r="B19" s="1013"/>
      <c r="C19" s="1148" t="s">
        <v>490</v>
      </c>
      <c r="D19" s="1149"/>
      <c r="E19" s="1078"/>
      <c r="F19" s="900"/>
      <c r="G19" s="688"/>
      <c r="H19" s="688"/>
      <c r="I19" s="690"/>
      <c r="J19" s="830"/>
      <c r="K19" s="830"/>
      <c r="L19" s="830"/>
      <c r="M19" s="830"/>
      <c r="N19" s="830"/>
      <c r="O19" s="830"/>
      <c r="P19" s="830"/>
      <c r="Q19" s="857"/>
      <c r="R19" s="900"/>
    </row>
    <row r="20" spans="1:24" s="36" customFormat="1" ht="12.75" x14ac:dyDescent="0.2">
      <c r="A20" s="694" t="s">
        <v>406</v>
      </c>
      <c r="B20" s="1013"/>
      <c r="C20" s="1148" t="s">
        <v>491</v>
      </c>
      <c r="D20" s="1149"/>
      <c r="E20" s="1078"/>
      <c r="F20" s="900"/>
      <c r="G20" s="688"/>
      <c r="H20" s="688"/>
      <c r="I20" s="690"/>
      <c r="J20" s="830"/>
      <c r="K20" s="830"/>
      <c r="L20" s="830"/>
      <c r="M20" s="830"/>
      <c r="N20" s="830"/>
      <c r="O20" s="830"/>
      <c r="P20" s="830"/>
      <c r="Q20" s="857"/>
      <c r="R20" s="900"/>
    </row>
    <row r="21" spans="1:24" s="36" customFormat="1" ht="12.75" x14ac:dyDescent="0.2">
      <c r="A21" s="694" t="s">
        <v>318</v>
      </c>
      <c r="B21" s="1013"/>
      <c r="C21" s="1150" t="s">
        <v>492</v>
      </c>
      <c r="D21" s="1151"/>
      <c r="E21" s="1078"/>
      <c r="F21" s="900"/>
      <c r="G21" s="688"/>
      <c r="H21" s="688"/>
      <c r="I21" s="690"/>
      <c r="J21" s="830"/>
      <c r="K21" s="830"/>
      <c r="L21" s="830"/>
      <c r="M21" s="830"/>
      <c r="N21" s="830"/>
      <c r="O21" s="830"/>
      <c r="P21" s="830"/>
      <c r="Q21" s="857"/>
      <c r="R21" s="900"/>
    </row>
    <row r="22" spans="1:24" s="36" customFormat="1" ht="13.5" thickBot="1" x14ac:dyDescent="0.25">
      <c r="A22" s="696" t="s">
        <v>218</v>
      </c>
      <c r="B22" s="1014"/>
      <c r="C22" s="1156" t="s">
        <v>482</v>
      </c>
      <c r="D22" s="1157"/>
      <c r="E22" s="1141"/>
      <c r="F22" s="901"/>
      <c r="G22" s="689"/>
      <c r="H22" s="689"/>
      <c r="I22" s="691"/>
      <c r="J22" s="831"/>
      <c r="K22" s="831"/>
      <c r="L22" s="831"/>
      <c r="M22" s="831"/>
      <c r="N22" s="831"/>
      <c r="O22" s="831"/>
      <c r="P22" s="831"/>
      <c r="Q22" s="858"/>
      <c r="R22" s="901"/>
    </row>
    <row r="23" spans="1:24" s="36" customFormat="1" ht="18" customHeight="1" x14ac:dyDescent="0.2">
      <c r="A23" s="892" t="s">
        <v>248</v>
      </c>
      <c r="B23" s="1034"/>
      <c r="C23" s="1138">
        <v>200</v>
      </c>
      <c r="D23" s="1139"/>
      <c r="E23" s="1140">
        <v>1.4</v>
      </c>
      <c r="F23" s="899"/>
      <c r="G23" s="672">
        <v>1.6</v>
      </c>
      <c r="H23" s="672">
        <v>16.399999999999999</v>
      </c>
      <c r="I23" s="675">
        <v>86</v>
      </c>
      <c r="J23" s="666">
        <v>66</v>
      </c>
      <c r="K23" s="666">
        <v>0.8</v>
      </c>
      <c r="L23" s="666">
        <v>50</v>
      </c>
      <c r="M23" s="666">
        <v>12</v>
      </c>
      <c r="N23" s="666">
        <v>0.02</v>
      </c>
      <c r="O23" s="666">
        <v>0.08</v>
      </c>
      <c r="P23" s="666">
        <v>0.6</v>
      </c>
      <c r="Q23" s="856"/>
      <c r="R23" s="899"/>
      <c r="W23" s="41"/>
    </row>
    <row r="24" spans="1:24" s="36" customFormat="1" ht="12.75" x14ac:dyDescent="0.2">
      <c r="A24" s="694" t="s">
        <v>249</v>
      </c>
      <c r="B24" s="1013"/>
      <c r="C24" s="1158" t="s">
        <v>495</v>
      </c>
      <c r="D24" s="1159"/>
      <c r="E24" s="1078"/>
      <c r="F24" s="900"/>
      <c r="G24" s="688"/>
      <c r="H24" s="688"/>
      <c r="I24" s="690"/>
      <c r="J24" s="667"/>
      <c r="K24" s="667"/>
      <c r="L24" s="667"/>
      <c r="M24" s="667"/>
      <c r="N24" s="667"/>
      <c r="O24" s="667"/>
      <c r="P24" s="667"/>
      <c r="Q24" s="1079"/>
      <c r="R24" s="900"/>
    </row>
    <row r="25" spans="1:24" s="36" customFormat="1" ht="11.25" customHeight="1" x14ac:dyDescent="0.2">
      <c r="A25" s="694" t="s">
        <v>203</v>
      </c>
      <c r="B25" s="1013"/>
      <c r="C25" s="1144" t="s">
        <v>493</v>
      </c>
      <c r="D25" s="1146"/>
      <c r="E25" s="1078"/>
      <c r="F25" s="900"/>
      <c r="G25" s="688"/>
      <c r="H25" s="688"/>
      <c r="I25" s="690"/>
      <c r="J25" s="667"/>
      <c r="K25" s="667"/>
      <c r="L25" s="667"/>
      <c r="M25" s="667"/>
      <c r="N25" s="667"/>
      <c r="O25" s="667"/>
      <c r="P25" s="667"/>
      <c r="Q25" s="1079"/>
      <c r="R25" s="900"/>
    </row>
    <row r="26" spans="1:24" s="36" customFormat="1" ht="13.5" customHeight="1" thickBot="1" x14ac:dyDescent="0.25">
      <c r="A26" s="696" t="s">
        <v>440</v>
      </c>
      <c r="B26" s="1014"/>
      <c r="C26" s="1142" t="s">
        <v>494</v>
      </c>
      <c r="D26" s="1143"/>
      <c r="E26" s="1141"/>
      <c r="F26" s="901"/>
      <c r="G26" s="689"/>
      <c r="H26" s="689"/>
      <c r="I26" s="691"/>
      <c r="J26" s="668"/>
      <c r="K26" s="668"/>
      <c r="L26" s="668"/>
      <c r="M26" s="668"/>
      <c r="N26" s="668"/>
      <c r="O26" s="668"/>
      <c r="P26" s="668"/>
      <c r="Q26" s="858"/>
      <c r="R26" s="901"/>
      <c r="T26" s="41"/>
    </row>
    <row r="27" spans="1:24" s="36" customFormat="1" ht="13.5" thickBot="1" x14ac:dyDescent="0.25">
      <c r="A27" s="832" t="s">
        <v>451</v>
      </c>
      <c r="B27" s="1048"/>
      <c r="C27" s="1049">
        <v>38</v>
      </c>
      <c r="D27" s="1050"/>
      <c r="E27" s="1051">
        <v>5.28</v>
      </c>
      <c r="F27" s="1052"/>
      <c r="G27" s="104">
        <v>0.96</v>
      </c>
      <c r="H27" s="104">
        <v>31.68</v>
      </c>
      <c r="I27" s="92">
        <v>158.04</v>
      </c>
      <c r="J27" s="92">
        <v>28</v>
      </c>
      <c r="K27" s="92">
        <v>3.12</v>
      </c>
      <c r="L27" s="92">
        <v>126.4</v>
      </c>
      <c r="M27" s="92">
        <v>37.6</v>
      </c>
      <c r="N27" s="92">
        <v>0.14000000000000001</v>
      </c>
      <c r="O27" s="92">
        <v>0.06</v>
      </c>
      <c r="P27" s="92">
        <v>0</v>
      </c>
      <c r="Q27" s="775"/>
      <c r="R27" s="1052"/>
    </row>
    <row r="28" spans="1:24" s="36" customFormat="1" ht="13.5" thickBot="1" x14ac:dyDescent="0.25">
      <c r="A28" s="792" t="s">
        <v>213</v>
      </c>
      <c r="B28" s="1053"/>
      <c r="C28" s="1049">
        <v>115</v>
      </c>
      <c r="D28" s="1050"/>
      <c r="E28" s="1051">
        <v>5.13</v>
      </c>
      <c r="F28" s="1052"/>
      <c r="G28" s="104">
        <v>1.88</v>
      </c>
      <c r="H28" s="104">
        <v>7.38</v>
      </c>
      <c r="I28" s="92">
        <v>71.25</v>
      </c>
      <c r="J28" s="92">
        <v>155</v>
      </c>
      <c r="K28" s="92">
        <v>0.12</v>
      </c>
      <c r="L28" s="92">
        <v>118.75</v>
      </c>
      <c r="M28" s="92">
        <v>18.75</v>
      </c>
      <c r="N28" s="92">
        <v>0.04</v>
      </c>
      <c r="O28" s="92">
        <v>0</v>
      </c>
      <c r="P28" s="92">
        <v>0.7</v>
      </c>
      <c r="Q28" s="775"/>
      <c r="R28" s="1052"/>
      <c r="X28" s="41"/>
    </row>
    <row r="29" spans="1:24" s="75" customFormat="1" ht="13.5" thickBot="1" x14ac:dyDescent="0.25">
      <c r="A29" s="1054" t="s">
        <v>196</v>
      </c>
      <c r="B29" s="1055"/>
      <c r="C29" s="1056"/>
      <c r="D29" s="1057"/>
      <c r="E29" s="1058">
        <f>E5+F7+E15+E23+E27+E28</f>
        <v>35.99</v>
      </c>
      <c r="F29" s="1059"/>
      <c r="G29" s="105">
        <f t="shared" ref="G29:P29" si="0">G5+G7+G15+G23+G27+G28</f>
        <v>21.000000000000004</v>
      </c>
      <c r="H29" s="105">
        <f t="shared" si="0"/>
        <v>96.66</v>
      </c>
      <c r="I29" s="262">
        <f t="shared" si="0"/>
        <v>747.68999999999994</v>
      </c>
      <c r="J29" s="262">
        <f t="shared" si="0"/>
        <v>258.43</v>
      </c>
      <c r="K29" s="262">
        <f t="shared" si="0"/>
        <v>37.459999999999994</v>
      </c>
      <c r="L29" s="262">
        <f t="shared" si="0"/>
        <v>405.44000000000005</v>
      </c>
      <c r="M29" s="262">
        <f t="shared" si="0"/>
        <v>72.930000000000007</v>
      </c>
      <c r="N29" s="262">
        <f t="shared" si="0"/>
        <v>17.259999999999998</v>
      </c>
      <c r="O29" s="262">
        <f t="shared" si="0"/>
        <v>3.62</v>
      </c>
      <c r="P29" s="262">
        <f t="shared" si="0"/>
        <v>39.140000000000008</v>
      </c>
      <c r="Q29" s="771"/>
      <c r="R29" s="1061"/>
      <c r="V29" s="128"/>
      <c r="W29" s="128"/>
    </row>
    <row r="30" spans="1:24" s="36" customFormat="1" ht="13.5" customHeight="1" thickBot="1" x14ac:dyDescent="0.25">
      <c r="A30" s="1062" t="s">
        <v>252</v>
      </c>
      <c r="B30" s="730"/>
      <c r="C30" s="1063"/>
      <c r="D30" s="1064"/>
      <c r="E30" s="1065"/>
      <c r="F30" s="730"/>
      <c r="G30" s="100"/>
      <c r="H30" s="100"/>
      <c r="I30" s="90"/>
      <c r="J30" s="90"/>
      <c r="K30" s="90"/>
      <c r="L30" s="90"/>
      <c r="M30" s="90"/>
      <c r="N30" s="90"/>
      <c r="O30" s="90"/>
      <c r="P30" s="90"/>
      <c r="Q30" s="833"/>
      <c r="R30" s="1053"/>
    </row>
    <row r="31" spans="1:24" s="36" customFormat="1" ht="18" customHeight="1" x14ac:dyDescent="0.2">
      <c r="A31" s="876" t="s">
        <v>253</v>
      </c>
      <c r="B31" s="877"/>
      <c r="C31" s="1169">
        <v>100</v>
      </c>
      <c r="D31" s="1169"/>
      <c r="E31" s="1169"/>
      <c r="F31" s="884">
        <v>2.2000000000000002</v>
      </c>
      <c r="G31" s="1170">
        <v>7.6</v>
      </c>
      <c r="H31" s="1172">
        <v>11.4</v>
      </c>
      <c r="I31" s="884">
        <v>128</v>
      </c>
      <c r="J31" s="884">
        <v>42.1</v>
      </c>
      <c r="K31" s="884">
        <v>34.299999999999997</v>
      </c>
      <c r="L31" s="884">
        <v>0</v>
      </c>
      <c r="M31" s="884">
        <v>1.9</v>
      </c>
      <c r="N31" s="884">
        <v>0.06</v>
      </c>
      <c r="O31" s="884">
        <v>0.08</v>
      </c>
      <c r="P31" s="884">
        <v>14.9</v>
      </c>
      <c r="Q31" s="1161"/>
      <c r="R31" s="1162"/>
      <c r="T31" s="41"/>
      <c r="U31" s="41"/>
    </row>
    <row r="32" spans="1:24" s="36" customFormat="1" ht="12.75" x14ac:dyDescent="0.2">
      <c r="A32" s="723" t="s">
        <v>254</v>
      </c>
      <c r="B32" s="725"/>
      <c r="C32" s="1165" t="s">
        <v>346</v>
      </c>
      <c r="D32" s="1145"/>
      <c r="E32" s="1166"/>
      <c r="F32" s="667"/>
      <c r="G32" s="801"/>
      <c r="H32" s="690"/>
      <c r="I32" s="667"/>
      <c r="J32" s="667"/>
      <c r="K32" s="667"/>
      <c r="L32" s="667"/>
      <c r="M32" s="667"/>
      <c r="N32" s="667"/>
      <c r="O32" s="667"/>
      <c r="P32" s="667"/>
      <c r="Q32" s="857"/>
      <c r="R32" s="713"/>
      <c r="S32" s="41"/>
      <c r="T32" s="41"/>
      <c r="U32" s="41"/>
      <c r="V32" s="41"/>
    </row>
    <row r="33" spans="1:23" s="36" customFormat="1" ht="12.75" x14ac:dyDescent="0.2">
      <c r="A33" s="723" t="s">
        <v>199</v>
      </c>
      <c r="B33" s="725"/>
      <c r="C33" s="1165" t="s">
        <v>347</v>
      </c>
      <c r="D33" s="1145"/>
      <c r="E33" s="1166"/>
      <c r="F33" s="667"/>
      <c r="G33" s="801"/>
      <c r="H33" s="690"/>
      <c r="I33" s="667"/>
      <c r="J33" s="667"/>
      <c r="K33" s="667"/>
      <c r="L33" s="667"/>
      <c r="M33" s="667"/>
      <c r="N33" s="667"/>
      <c r="O33" s="667"/>
      <c r="P33" s="667"/>
      <c r="Q33" s="857"/>
      <c r="R33" s="713"/>
      <c r="S33" s="41"/>
      <c r="T33" s="41"/>
      <c r="U33" s="41"/>
    </row>
    <row r="34" spans="1:23" s="36" customFormat="1" ht="12.75" x14ac:dyDescent="0.2">
      <c r="A34" s="723" t="s">
        <v>200</v>
      </c>
      <c r="B34" s="725"/>
      <c r="C34" s="1165" t="s">
        <v>496</v>
      </c>
      <c r="D34" s="1145"/>
      <c r="E34" s="1166"/>
      <c r="F34" s="667"/>
      <c r="G34" s="801"/>
      <c r="H34" s="690"/>
      <c r="I34" s="667"/>
      <c r="J34" s="667"/>
      <c r="K34" s="667"/>
      <c r="L34" s="667"/>
      <c r="M34" s="667"/>
      <c r="N34" s="667"/>
      <c r="O34" s="667"/>
      <c r="P34" s="667"/>
      <c r="Q34" s="857"/>
      <c r="R34" s="713"/>
      <c r="S34" s="41"/>
      <c r="T34" s="41"/>
      <c r="W34" s="41"/>
    </row>
    <row r="35" spans="1:23" s="36" customFormat="1" ht="12.75" x14ac:dyDescent="0.2">
      <c r="A35" s="723" t="s">
        <v>201</v>
      </c>
      <c r="B35" s="725"/>
      <c r="C35" s="1167" t="s">
        <v>498</v>
      </c>
      <c r="D35" s="1167"/>
      <c r="E35" s="1167"/>
      <c r="F35" s="667"/>
      <c r="G35" s="801"/>
      <c r="H35" s="690"/>
      <c r="I35" s="667"/>
      <c r="J35" s="667"/>
      <c r="K35" s="667"/>
      <c r="L35" s="667"/>
      <c r="M35" s="667"/>
      <c r="N35" s="667"/>
      <c r="O35" s="667"/>
      <c r="P35" s="667"/>
      <c r="Q35" s="857"/>
      <c r="R35" s="713"/>
      <c r="U35" s="41"/>
      <c r="W35" s="41"/>
    </row>
    <row r="36" spans="1:23" s="36" customFormat="1" ht="12.75" x14ac:dyDescent="0.2">
      <c r="A36" s="723" t="s">
        <v>202</v>
      </c>
      <c r="B36" s="725"/>
      <c r="C36" s="1145" t="s">
        <v>497</v>
      </c>
      <c r="D36" s="1145"/>
      <c r="E36" s="1145"/>
      <c r="F36" s="667"/>
      <c r="G36" s="801"/>
      <c r="H36" s="690"/>
      <c r="I36" s="667"/>
      <c r="J36" s="667"/>
      <c r="K36" s="667"/>
      <c r="L36" s="667"/>
      <c r="M36" s="667"/>
      <c r="N36" s="667"/>
      <c r="O36" s="667"/>
      <c r="P36" s="667"/>
      <c r="Q36" s="857"/>
      <c r="R36" s="713"/>
      <c r="U36" s="41"/>
    </row>
    <row r="37" spans="1:23" s="36" customFormat="1" ht="12.75" x14ac:dyDescent="0.2">
      <c r="A37" s="723" t="s">
        <v>203</v>
      </c>
      <c r="B37" s="725"/>
      <c r="C37" s="1145" t="s">
        <v>499</v>
      </c>
      <c r="D37" s="1145"/>
      <c r="E37" s="1145"/>
      <c r="F37" s="667"/>
      <c r="G37" s="801"/>
      <c r="H37" s="690"/>
      <c r="I37" s="667"/>
      <c r="J37" s="667"/>
      <c r="K37" s="667"/>
      <c r="L37" s="667"/>
      <c r="M37" s="667"/>
      <c r="N37" s="667"/>
      <c r="O37" s="667"/>
      <c r="P37" s="667"/>
      <c r="Q37" s="857"/>
      <c r="R37" s="713"/>
    </row>
    <row r="38" spans="1:23" s="36" customFormat="1" ht="13.5" customHeight="1" thickBot="1" x14ac:dyDescent="0.25">
      <c r="A38" s="726" t="s">
        <v>218</v>
      </c>
      <c r="B38" s="728"/>
      <c r="C38" s="1174" t="s">
        <v>495</v>
      </c>
      <c r="D38" s="1175"/>
      <c r="E38" s="1176"/>
      <c r="F38" s="1160"/>
      <c r="G38" s="1171"/>
      <c r="H38" s="1173"/>
      <c r="I38" s="1160"/>
      <c r="J38" s="1160"/>
      <c r="K38" s="1160"/>
      <c r="L38" s="1160"/>
      <c r="M38" s="1160"/>
      <c r="N38" s="1160"/>
      <c r="O38" s="1160"/>
      <c r="P38" s="1160"/>
      <c r="Q38" s="1163"/>
      <c r="R38" s="1164"/>
    </row>
    <row r="39" spans="1:23" s="36" customFormat="1" ht="25.5" customHeight="1" x14ac:dyDescent="0.2">
      <c r="A39" s="882" t="s">
        <v>255</v>
      </c>
      <c r="B39" s="883"/>
      <c r="C39" s="1184" t="s">
        <v>258</v>
      </c>
      <c r="D39" s="1185"/>
      <c r="E39" s="1185"/>
      <c r="F39" s="884">
        <v>15.4</v>
      </c>
      <c r="G39" s="1170">
        <v>8.3000000000000007</v>
      </c>
      <c r="H39" s="1177">
        <v>18.8</v>
      </c>
      <c r="I39" s="1162">
        <v>218</v>
      </c>
      <c r="J39" s="884">
        <v>22.5</v>
      </c>
      <c r="K39" s="884">
        <v>34</v>
      </c>
      <c r="L39" s="884">
        <v>0</v>
      </c>
      <c r="M39" s="884">
        <v>1.25</v>
      </c>
      <c r="N39" s="884">
        <v>0.13</v>
      </c>
      <c r="O39" s="884">
        <v>0.08</v>
      </c>
      <c r="P39" s="884">
        <v>9.75</v>
      </c>
      <c r="Q39" s="857"/>
      <c r="R39" s="1079"/>
      <c r="U39" s="41"/>
    </row>
    <row r="40" spans="1:23" s="36" customFormat="1" ht="12.75" customHeight="1" x14ac:dyDescent="0.2">
      <c r="A40" s="694" t="s">
        <v>500</v>
      </c>
      <c r="B40" s="1013"/>
      <c r="C40" s="1148" t="s">
        <v>348</v>
      </c>
      <c r="D40" s="1149"/>
      <c r="E40" s="345"/>
      <c r="F40" s="943"/>
      <c r="G40" s="1186"/>
      <c r="H40" s="1178"/>
      <c r="I40" s="1180"/>
      <c r="J40" s="943"/>
      <c r="K40" s="943"/>
      <c r="L40" s="943"/>
      <c r="M40" s="943"/>
      <c r="N40" s="943"/>
      <c r="O40" s="943"/>
      <c r="P40" s="943"/>
      <c r="Q40" s="857"/>
      <c r="R40" s="1079"/>
    </row>
    <row r="41" spans="1:23" s="36" customFormat="1" ht="12.75" customHeight="1" x14ac:dyDescent="0.2">
      <c r="A41" s="694" t="s">
        <v>484</v>
      </c>
      <c r="B41" s="1013"/>
      <c r="C41" s="1148" t="s">
        <v>501</v>
      </c>
      <c r="D41" s="1149"/>
      <c r="E41" s="345"/>
      <c r="F41" s="943"/>
      <c r="G41" s="1186"/>
      <c r="H41" s="1178"/>
      <c r="I41" s="1180"/>
      <c r="J41" s="943"/>
      <c r="K41" s="943"/>
      <c r="L41" s="943"/>
      <c r="M41" s="943"/>
      <c r="N41" s="943"/>
      <c r="O41" s="943"/>
      <c r="P41" s="943"/>
      <c r="Q41" s="857"/>
      <c r="R41" s="1079"/>
    </row>
    <row r="42" spans="1:23" s="36" customFormat="1" ht="12.75" customHeight="1" x14ac:dyDescent="0.2">
      <c r="A42" s="694" t="s">
        <v>485</v>
      </c>
      <c r="B42" s="1013"/>
      <c r="C42" s="1148" t="s">
        <v>502</v>
      </c>
      <c r="D42" s="1149"/>
      <c r="E42" s="345"/>
      <c r="F42" s="943"/>
      <c r="G42" s="1186"/>
      <c r="H42" s="1178"/>
      <c r="I42" s="1180"/>
      <c r="J42" s="943"/>
      <c r="K42" s="943"/>
      <c r="L42" s="943"/>
      <c r="M42" s="943"/>
      <c r="N42" s="943"/>
      <c r="O42" s="943"/>
      <c r="P42" s="943"/>
      <c r="Q42" s="857"/>
      <c r="R42" s="1079"/>
    </row>
    <row r="43" spans="1:23" s="36" customFormat="1" ht="12.75" customHeight="1" x14ac:dyDescent="0.2">
      <c r="A43" s="694" t="s">
        <v>486</v>
      </c>
      <c r="B43" s="1013"/>
      <c r="C43" s="1148" t="s">
        <v>503</v>
      </c>
      <c r="D43" s="1149"/>
      <c r="E43" s="345"/>
      <c r="F43" s="943"/>
      <c r="G43" s="1186"/>
      <c r="H43" s="1178"/>
      <c r="I43" s="1180"/>
      <c r="J43" s="943"/>
      <c r="K43" s="943"/>
      <c r="L43" s="943"/>
      <c r="M43" s="943"/>
      <c r="N43" s="943"/>
      <c r="O43" s="943"/>
      <c r="P43" s="943"/>
      <c r="Q43" s="857"/>
      <c r="R43" s="1079"/>
    </row>
    <row r="44" spans="1:23" s="36" customFormat="1" ht="12.75" customHeight="1" x14ac:dyDescent="0.2">
      <c r="A44" s="723" t="s">
        <v>10</v>
      </c>
      <c r="B44" s="725"/>
      <c r="C44" s="1168" t="s">
        <v>504</v>
      </c>
      <c r="D44" s="1167"/>
      <c r="E44" s="1167"/>
      <c r="F44" s="943"/>
      <c r="G44" s="1186"/>
      <c r="H44" s="1178"/>
      <c r="I44" s="1180"/>
      <c r="J44" s="943"/>
      <c r="K44" s="943"/>
      <c r="L44" s="943"/>
      <c r="M44" s="943"/>
      <c r="N44" s="943"/>
      <c r="O44" s="943"/>
      <c r="P44" s="943"/>
      <c r="Q44" s="857"/>
      <c r="R44" s="1079"/>
    </row>
    <row r="45" spans="1:23" s="36" customFormat="1" ht="12.75" customHeight="1" x14ac:dyDescent="0.2">
      <c r="A45" s="723" t="s">
        <v>256</v>
      </c>
      <c r="B45" s="725"/>
      <c r="C45" s="1168" t="s">
        <v>415</v>
      </c>
      <c r="D45" s="1167"/>
      <c r="E45" s="1167"/>
      <c r="F45" s="943"/>
      <c r="G45" s="1186"/>
      <c r="H45" s="1178"/>
      <c r="I45" s="1180"/>
      <c r="J45" s="943"/>
      <c r="K45" s="943"/>
      <c r="L45" s="943"/>
      <c r="M45" s="943"/>
      <c r="N45" s="943"/>
      <c r="O45" s="943"/>
      <c r="P45" s="943"/>
      <c r="Q45" s="857"/>
      <c r="R45" s="1079"/>
    </row>
    <row r="46" spans="1:23" s="36" customFormat="1" ht="12.75" customHeight="1" x14ac:dyDescent="0.2">
      <c r="A46" s="723" t="s">
        <v>199</v>
      </c>
      <c r="B46" s="725"/>
      <c r="C46" s="1168" t="s">
        <v>416</v>
      </c>
      <c r="D46" s="1167"/>
      <c r="E46" s="1167"/>
      <c r="F46" s="943"/>
      <c r="G46" s="1186"/>
      <c r="H46" s="1178"/>
      <c r="I46" s="1180"/>
      <c r="J46" s="943"/>
      <c r="K46" s="943"/>
      <c r="L46" s="943"/>
      <c r="M46" s="943"/>
      <c r="N46" s="943"/>
      <c r="O46" s="943"/>
      <c r="P46" s="943"/>
      <c r="Q46" s="857"/>
      <c r="R46" s="1079"/>
      <c r="U46" s="41"/>
    </row>
    <row r="47" spans="1:23" s="36" customFormat="1" ht="12.75" customHeight="1" x14ac:dyDescent="0.2">
      <c r="A47" s="723" t="s">
        <v>192</v>
      </c>
      <c r="B47" s="725"/>
      <c r="C47" s="1168" t="s">
        <v>506</v>
      </c>
      <c r="D47" s="1167"/>
      <c r="E47" s="1167"/>
      <c r="F47" s="943"/>
      <c r="G47" s="1186"/>
      <c r="H47" s="1178"/>
      <c r="I47" s="1180"/>
      <c r="J47" s="943"/>
      <c r="K47" s="943"/>
      <c r="L47" s="943"/>
      <c r="M47" s="943"/>
      <c r="N47" s="943"/>
      <c r="O47" s="943"/>
      <c r="P47" s="943"/>
      <c r="Q47" s="857"/>
      <c r="R47" s="1079"/>
    </row>
    <row r="48" spans="1:23" s="36" customFormat="1" ht="12.75" customHeight="1" x14ac:dyDescent="0.2">
      <c r="A48" s="723" t="s">
        <v>218</v>
      </c>
      <c r="B48" s="725"/>
      <c r="C48" s="1165" t="s">
        <v>505</v>
      </c>
      <c r="D48" s="1145"/>
      <c r="E48" s="1166"/>
      <c r="F48" s="943"/>
      <c r="G48" s="1186"/>
      <c r="H48" s="1178"/>
      <c r="I48" s="1180"/>
      <c r="J48" s="943"/>
      <c r="K48" s="943"/>
      <c r="L48" s="943"/>
      <c r="M48" s="943"/>
      <c r="N48" s="943"/>
      <c r="O48" s="943"/>
      <c r="P48" s="943"/>
      <c r="Q48" s="857"/>
      <c r="R48" s="1079"/>
    </row>
    <row r="49" spans="1:23" s="36" customFormat="1" ht="13.5" customHeight="1" thickBot="1" x14ac:dyDescent="0.25">
      <c r="A49" s="734" t="s">
        <v>257</v>
      </c>
      <c r="B49" s="735"/>
      <c r="C49" s="1181" t="s">
        <v>349</v>
      </c>
      <c r="D49" s="1182"/>
      <c r="E49" s="1183"/>
      <c r="F49" s="1160"/>
      <c r="G49" s="1171"/>
      <c r="H49" s="1179"/>
      <c r="I49" s="1164"/>
      <c r="J49" s="1160"/>
      <c r="K49" s="1160"/>
      <c r="L49" s="1160"/>
      <c r="M49" s="1160"/>
      <c r="N49" s="1160"/>
      <c r="O49" s="1160"/>
      <c r="P49" s="1160"/>
      <c r="Q49" s="857"/>
      <c r="R49" s="1079"/>
    </row>
    <row r="50" spans="1:23" s="36" customFormat="1" ht="18.75" customHeight="1" x14ac:dyDescent="0.2">
      <c r="A50" s="1081" t="s">
        <v>259</v>
      </c>
      <c r="B50" s="1082"/>
      <c r="C50" s="1187">
        <v>100</v>
      </c>
      <c r="D50" s="1169"/>
      <c r="E50" s="1188"/>
      <c r="F50" s="884">
        <v>13.5</v>
      </c>
      <c r="G50" s="900">
        <v>16.3</v>
      </c>
      <c r="H50" s="688">
        <v>15.5</v>
      </c>
      <c r="I50" s="690">
        <v>265</v>
      </c>
      <c r="J50" s="667">
        <v>10.5</v>
      </c>
      <c r="K50" s="667">
        <v>22.2</v>
      </c>
      <c r="L50" s="667">
        <v>0</v>
      </c>
      <c r="M50" s="667">
        <v>1.5</v>
      </c>
      <c r="N50" s="667">
        <v>0.6</v>
      </c>
      <c r="O50" s="667">
        <v>0.2</v>
      </c>
      <c r="P50" s="667">
        <v>2.4</v>
      </c>
      <c r="Q50" s="1078"/>
      <c r="R50" s="1079"/>
      <c r="V50" s="41"/>
      <c r="W50" s="41"/>
    </row>
    <row r="51" spans="1:23" s="36" customFormat="1" ht="12.75" x14ac:dyDescent="0.2">
      <c r="A51" s="723" t="s">
        <v>260</v>
      </c>
      <c r="B51" s="725"/>
      <c r="C51" s="1165" t="s">
        <v>358</v>
      </c>
      <c r="D51" s="1145"/>
      <c r="E51" s="1166"/>
      <c r="F51" s="667"/>
      <c r="G51" s="900"/>
      <c r="H51" s="688"/>
      <c r="I51" s="690"/>
      <c r="J51" s="667"/>
      <c r="K51" s="667"/>
      <c r="L51" s="667"/>
      <c r="M51" s="667"/>
      <c r="N51" s="667"/>
      <c r="O51" s="667"/>
      <c r="P51" s="667"/>
      <c r="Q51" s="1078"/>
      <c r="R51" s="1079"/>
    </row>
    <row r="52" spans="1:23" s="36" customFormat="1" ht="12.75" x14ac:dyDescent="0.2">
      <c r="A52" s="723" t="s">
        <v>261</v>
      </c>
      <c r="B52" s="725"/>
      <c r="C52" s="1165" t="s">
        <v>507</v>
      </c>
      <c r="D52" s="1145"/>
      <c r="E52" s="1166"/>
      <c r="F52" s="667"/>
      <c r="G52" s="900"/>
      <c r="H52" s="688"/>
      <c r="I52" s="690"/>
      <c r="J52" s="667"/>
      <c r="K52" s="667"/>
      <c r="L52" s="667"/>
      <c r="M52" s="667"/>
      <c r="N52" s="667"/>
      <c r="O52" s="667"/>
      <c r="P52" s="667"/>
      <c r="Q52" s="1078"/>
      <c r="R52" s="1079"/>
    </row>
    <row r="53" spans="1:23" s="36" customFormat="1" ht="12.75" x14ac:dyDescent="0.2">
      <c r="A53" s="723" t="s">
        <v>262</v>
      </c>
      <c r="B53" s="725"/>
      <c r="C53" s="1145" t="s">
        <v>508</v>
      </c>
      <c r="D53" s="1152"/>
      <c r="E53" s="1145"/>
      <c r="F53" s="667"/>
      <c r="G53" s="900"/>
      <c r="H53" s="688"/>
      <c r="I53" s="690"/>
      <c r="J53" s="667"/>
      <c r="K53" s="667"/>
      <c r="L53" s="667"/>
      <c r="M53" s="667"/>
      <c r="N53" s="667"/>
      <c r="O53" s="667"/>
      <c r="P53" s="667"/>
      <c r="Q53" s="1078"/>
      <c r="R53" s="1079"/>
    </row>
    <row r="54" spans="1:23" s="36" customFormat="1" ht="12.75" x14ac:dyDescent="0.2">
      <c r="A54" s="723" t="s">
        <v>193</v>
      </c>
      <c r="B54" s="725"/>
      <c r="C54" s="1167" t="s">
        <v>509</v>
      </c>
      <c r="D54" s="1189"/>
      <c r="E54" s="1167"/>
      <c r="F54" s="667"/>
      <c r="G54" s="900"/>
      <c r="H54" s="688"/>
      <c r="I54" s="690"/>
      <c r="J54" s="667"/>
      <c r="K54" s="667"/>
      <c r="L54" s="667"/>
      <c r="M54" s="667"/>
      <c r="N54" s="667"/>
      <c r="O54" s="667"/>
      <c r="P54" s="667"/>
      <c r="Q54" s="1078"/>
      <c r="R54" s="1079"/>
    </row>
    <row r="55" spans="1:23" s="36" customFormat="1" ht="12.75" x14ac:dyDescent="0.2">
      <c r="A55" s="723" t="s">
        <v>201</v>
      </c>
      <c r="B55" s="725"/>
      <c r="C55" s="1167" t="s">
        <v>510</v>
      </c>
      <c r="D55" s="1189"/>
      <c r="E55" s="1167"/>
      <c r="F55" s="667"/>
      <c r="G55" s="900"/>
      <c r="H55" s="688"/>
      <c r="I55" s="690"/>
      <c r="J55" s="667"/>
      <c r="K55" s="667"/>
      <c r="L55" s="667"/>
      <c r="M55" s="667"/>
      <c r="N55" s="667"/>
      <c r="O55" s="667"/>
      <c r="P55" s="667"/>
      <c r="Q55" s="1078"/>
      <c r="R55" s="1079"/>
      <c r="U55" s="41"/>
    </row>
    <row r="56" spans="1:23" s="36" customFormat="1" ht="12.75" x14ac:dyDescent="0.2">
      <c r="A56" s="723" t="s">
        <v>218</v>
      </c>
      <c r="B56" s="725"/>
      <c r="C56" s="1167" t="s">
        <v>482</v>
      </c>
      <c r="D56" s="1189"/>
      <c r="E56" s="1167"/>
      <c r="F56" s="667"/>
      <c r="G56" s="900"/>
      <c r="H56" s="688"/>
      <c r="I56" s="690"/>
      <c r="J56" s="667"/>
      <c r="K56" s="667"/>
      <c r="L56" s="667"/>
      <c r="M56" s="667"/>
      <c r="N56" s="667"/>
      <c r="O56" s="667"/>
      <c r="P56" s="667"/>
      <c r="Q56" s="1078"/>
      <c r="R56" s="1079"/>
    </row>
    <row r="57" spans="1:23" s="36" customFormat="1" ht="12.75" customHeight="1" thickBot="1" x14ac:dyDescent="0.25">
      <c r="A57" s="726" t="s">
        <v>335</v>
      </c>
      <c r="B57" s="728"/>
      <c r="C57" s="1154" t="s">
        <v>416</v>
      </c>
      <c r="D57" s="1154"/>
      <c r="E57" s="1154"/>
      <c r="F57" s="753"/>
      <c r="G57" s="901"/>
      <c r="H57" s="689"/>
      <c r="I57" s="691"/>
      <c r="J57" s="668"/>
      <c r="K57" s="668"/>
      <c r="L57" s="668"/>
      <c r="M57" s="668"/>
      <c r="N57" s="668"/>
      <c r="O57" s="668"/>
      <c r="P57" s="668"/>
      <c r="Q57" s="1078"/>
      <c r="R57" s="1079"/>
    </row>
    <row r="58" spans="1:23" s="36" customFormat="1" ht="25.5" customHeight="1" x14ac:dyDescent="0.2">
      <c r="A58" s="898" t="s">
        <v>317</v>
      </c>
      <c r="B58" s="1089"/>
      <c r="C58" s="1138">
        <v>50</v>
      </c>
      <c r="D58" s="1147"/>
      <c r="E58" s="1139"/>
      <c r="F58" s="1191">
        <v>1.4</v>
      </c>
      <c r="G58" s="672">
        <v>16.2</v>
      </c>
      <c r="H58" s="672">
        <v>3.3</v>
      </c>
      <c r="I58" s="675">
        <v>163.19999999999999</v>
      </c>
      <c r="J58" s="666">
        <v>38.4</v>
      </c>
      <c r="K58" s="666">
        <v>0.15</v>
      </c>
      <c r="L58" s="666">
        <v>0</v>
      </c>
      <c r="M58" s="666">
        <v>3.4</v>
      </c>
      <c r="N58" s="666">
        <v>0.15</v>
      </c>
      <c r="O58" s="666">
        <v>0.05</v>
      </c>
      <c r="P58" s="666">
        <v>0.3</v>
      </c>
      <c r="Q58" s="857"/>
      <c r="R58" s="1079"/>
    </row>
    <row r="59" spans="1:23" s="36" customFormat="1" ht="11.25" customHeight="1" x14ac:dyDescent="0.2">
      <c r="A59" s="694" t="s">
        <v>318</v>
      </c>
      <c r="B59" s="1013"/>
      <c r="C59" s="1144" t="s">
        <v>511</v>
      </c>
      <c r="D59" s="1152"/>
      <c r="E59" s="1146"/>
      <c r="F59" s="688"/>
      <c r="G59" s="688"/>
      <c r="H59" s="688"/>
      <c r="I59" s="690"/>
      <c r="J59" s="667"/>
      <c r="K59" s="667"/>
      <c r="L59" s="667"/>
      <c r="M59" s="667"/>
      <c r="N59" s="667"/>
      <c r="O59" s="667"/>
      <c r="P59" s="667"/>
      <c r="Q59" s="857"/>
      <c r="R59" s="1079"/>
    </row>
    <row r="60" spans="1:23" s="36" customFormat="1" ht="12.75" customHeight="1" x14ac:dyDescent="0.2">
      <c r="A60" s="694" t="s">
        <v>333</v>
      </c>
      <c r="B60" s="1013"/>
      <c r="C60" s="1144" t="s">
        <v>511</v>
      </c>
      <c r="D60" s="1152"/>
      <c r="E60" s="1146"/>
      <c r="F60" s="688"/>
      <c r="G60" s="688"/>
      <c r="H60" s="688"/>
      <c r="I60" s="690"/>
      <c r="J60" s="667"/>
      <c r="K60" s="667"/>
      <c r="L60" s="667"/>
      <c r="M60" s="667"/>
      <c r="N60" s="667"/>
      <c r="O60" s="667"/>
      <c r="P60" s="667"/>
      <c r="Q60" s="857"/>
      <c r="R60" s="1079"/>
    </row>
    <row r="61" spans="1:23" s="36" customFormat="1" ht="14.25" customHeight="1" x14ac:dyDescent="0.2">
      <c r="A61" s="694" t="s">
        <v>319</v>
      </c>
      <c r="B61" s="1013"/>
      <c r="C61" s="1144" t="s">
        <v>512</v>
      </c>
      <c r="D61" s="1152"/>
      <c r="E61" s="1146"/>
      <c r="F61" s="688"/>
      <c r="G61" s="688"/>
      <c r="H61" s="688"/>
      <c r="I61" s="690"/>
      <c r="J61" s="667"/>
      <c r="K61" s="667"/>
      <c r="L61" s="667"/>
      <c r="M61" s="667"/>
      <c r="N61" s="667"/>
      <c r="O61" s="667"/>
      <c r="P61" s="667"/>
      <c r="Q61" s="857"/>
      <c r="R61" s="1079"/>
    </row>
    <row r="62" spans="1:23" s="36" customFormat="1" ht="14.25" customHeight="1" x14ac:dyDescent="0.2">
      <c r="A62" s="694" t="s">
        <v>320</v>
      </c>
      <c r="B62" s="1013"/>
      <c r="C62" s="1144" t="s">
        <v>350</v>
      </c>
      <c r="D62" s="1152"/>
      <c r="E62" s="1146"/>
      <c r="F62" s="688"/>
      <c r="G62" s="688"/>
      <c r="H62" s="688"/>
      <c r="I62" s="690"/>
      <c r="J62" s="667"/>
      <c r="K62" s="667"/>
      <c r="L62" s="667"/>
      <c r="M62" s="667"/>
      <c r="N62" s="667"/>
      <c r="O62" s="667"/>
      <c r="P62" s="667"/>
      <c r="Q62" s="857"/>
      <c r="R62" s="1079"/>
    </row>
    <row r="63" spans="1:23" s="36" customFormat="1" ht="15.75" customHeight="1" x14ac:dyDescent="0.2">
      <c r="A63" s="694" t="s">
        <v>199</v>
      </c>
      <c r="B63" s="1013"/>
      <c r="C63" s="1144" t="s">
        <v>351</v>
      </c>
      <c r="D63" s="1152"/>
      <c r="E63" s="1146"/>
      <c r="F63" s="688"/>
      <c r="G63" s="688"/>
      <c r="H63" s="688"/>
      <c r="I63" s="690"/>
      <c r="J63" s="667"/>
      <c r="K63" s="667"/>
      <c r="L63" s="667"/>
      <c r="M63" s="667"/>
      <c r="N63" s="667"/>
      <c r="O63" s="667"/>
      <c r="P63" s="667"/>
      <c r="Q63" s="857"/>
      <c r="R63" s="1079"/>
    </row>
    <row r="64" spans="1:23" s="36" customFormat="1" ht="14.25" customHeight="1" x14ac:dyDescent="0.2">
      <c r="A64" s="694" t="s">
        <v>321</v>
      </c>
      <c r="B64" s="1013"/>
      <c r="C64" s="1144" t="s">
        <v>513</v>
      </c>
      <c r="D64" s="1152"/>
      <c r="E64" s="1146"/>
      <c r="F64" s="688"/>
      <c r="G64" s="688"/>
      <c r="H64" s="688"/>
      <c r="I64" s="690"/>
      <c r="J64" s="667"/>
      <c r="K64" s="667"/>
      <c r="L64" s="667"/>
      <c r="M64" s="667"/>
      <c r="N64" s="667"/>
      <c r="O64" s="667"/>
      <c r="P64" s="667"/>
      <c r="Q64" s="857"/>
      <c r="R64" s="1079"/>
    </row>
    <row r="65" spans="1:18" s="36" customFormat="1" ht="14.25" customHeight="1" thickBot="1" x14ac:dyDescent="0.25">
      <c r="A65" s="694" t="s">
        <v>318</v>
      </c>
      <c r="B65" s="1013"/>
      <c r="C65" s="1144" t="s">
        <v>514</v>
      </c>
      <c r="D65" s="1145"/>
      <c r="E65" s="1146"/>
      <c r="F65" s="688"/>
      <c r="G65" s="688"/>
      <c r="H65" s="688"/>
      <c r="I65" s="690"/>
      <c r="J65" s="667"/>
      <c r="K65" s="667"/>
      <c r="L65" s="667"/>
      <c r="M65" s="667"/>
      <c r="N65" s="667"/>
      <c r="O65" s="667"/>
      <c r="P65" s="667"/>
      <c r="Q65" s="857"/>
      <c r="R65" s="1079"/>
    </row>
    <row r="66" spans="1:18" s="36" customFormat="1" ht="14.25" customHeight="1" x14ac:dyDescent="0.2">
      <c r="A66" s="694" t="s">
        <v>203</v>
      </c>
      <c r="B66" s="1013"/>
      <c r="C66" s="1144" t="s">
        <v>515</v>
      </c>
      <c r="D66" s="1145"/>
      <c r="E66" s="1146"/>
      <c r="F66" s="954"/>
      <c r="G66" s="954"/>
      <c r="H66" s="954"/>
      <c r="I66" s="955"/>
      <c r="J66" s="943"/>
      <c r="K66" s="943"/>
      <c r="L66" s="943"/>
      <c r="M66" s="943"/>
      <c r="N66" s="943"/>
      <c r="O66" s="943"/>
      <c r="P66" s="943"/>
      <c r="Q66" s="129"/>
      <c r="R66" s="123"/>
    </row>
    <row r="67" spans="1:18" s="36" customFormat="1" ht="14.25" customHeight="1" thickBot="1" x14ac:dyDescent="0.25">
      <c r="A67" s="696" t="s">
        <v>218</v>
      </c>
      <c r="B67" s="1014"/>
      <c r="C67" s="1142" t="s">
        <v>515</v>
      </c>
      <c r="D67" s="1190"/>
      <c r="E67" s="1143"/>
      <c r="F67" s="807"/>
      <c r="G67" s="807"/>
      <c r="H67" s="807"/>
      <c r="I67" s="808"/>
      <c r="J67" s="809"/>
      <c r="K67" s="809"/>
      <c r="L67" s="809"/>
      <c r="M67" s="809"/>
      <c r="N67" s="809"/>
      <c r="O67" s="809"/>
      <c r="P67" s="809"/>
      <c r="Q67" s="130"/>
      <c r="R67" s="123"/>
    </row>
    <row r="68" spans="1:18" s="36" customFormat="1" ht="25.5" customHeight="1" x14ac:dyDescent="0.2">
      <c r="A68" s="718" t="s">
        <v>263</v>
      </c>
      <c r="B68" s="1087"/>
      <c r="C68" s="1088"/>
      <c r="D68" s="1138">
        <v>200</v>
      </c>
      <c r="E68" s="1139"/>
      <c r="F68" s="672">
        <v>4.8</v>
      </c>
      <c r="G68" s="672">
        <v>11.07</v>
      </c>
      <c r="H68" s="672">
        <v>39.549999999999997</v>
      </c>
      <c r="I68" s="675">
        <v>281.47000000000003</v>
      </c>
      <c r="J68" s="666">
        <v>9</v>
      </c>
      <c r="K68" s="666">
        <v>29.2</v>
      </c>
      <c r="L68" s="666">
        <v>0</v>
      </c>
      <c r="M68" s="666">
        <v>1.47</v>
      </c>
      <c r="N68" s="666">
        <v>5.2999999999999999E-2</v>
      </c>
      <c r="O68" s="666">
        <v>0.31</v>
      </c>
      <c r="P68" s="666">
        <v>0.15</v>
      </c>
      <c r="Q68" s="1200"/>
      <c r="R68" s="857"/>
    </row>
    <row r="69" spans="1:18" s="36" customFormat="1" ht="12.75" x14ac:dyDescent="0.2">
      <c r="A69" s="694" t="s">
        <v>205</v>
      </c>
      <c r="B69" s="724"/>
      <c r="C69" s="1013"/>
      <c r="D69" s="1144" t="s">
        <v>516</v>
      </c>
      <c r="E69" s="1146"/>
      <c r="F69" s="688"/>
      <c r="G69" s="688"/>
      <c r="H69" s="688"/>
      <c r="I69" s="690"/>
      <c r="J69" s="667"/>
      <c r="K69" s="667"/>
      <c r="L69" s="667"/>
      <c r="M69" s="667"/>
      <c r="N69" s="667"/>
      <c r="O69" s="667"/>
      <c r="P69" s="667"/>
      <c r="Q69" s="1201"/>
      <c r="R69" s="857"/>
    </row>
    <row r="70" spans="1:18" s="36" customFormat="1" ht="12.75" x14ac:dyDescent="0.2">
      <c r="A70" s="694" t="s">
        <v>391</v>
      </c>
      <c r="B70" s="724"/>
      <c r="C70" s="1013"/>
      <c r="D70" s="1158" t="s">
        <v>483</v>
      </c>
      <c r="E70" s="1159"/>
      <c r="F70" s="688"/>
      <c r="G70" s="688"/>
      <c r="H70" s="688"/>
      <c r="I70" s="690"/>
      <c r="J70" s="667"/>
      <c r="K70" s="667"/>
      <c r="L70" s="667"/>
      <c r="M70" s="667"/>
      <c r="N70" s="667"/>
      <c r="O70" s="667"/>
      <c r="P70" s="667"/>
      <c r="Q70" s="1201"/>
      <c r="R70" s="857"/>
    </row>
    <row r="71" spans="1:18" s="36" customFormat="1" ht="13.5" thickBot="1" x14ac:dyDescent="0.25">
      <c r="A71" s="696" t="s">
        <v>218</v>
      </c>
      <c r="B71" s="724"/>
      <c r="C71" s="1013"/>
      <c r="D71" s="1192" t="s">
        <v>517</v>
      </c>
      <c r="E71" s="1193"/>
      <c r="F71" s="785"/>
      <c r="G71" s="689"/>
      <c r="H71" s="689"/>
      <c r="I71" s="691"/>
      <c r="J71" s="668"/>
      <c r="K71" s="668"/>
      <c r="L71" s="668"/>
      <c r="M71" s="668"/>
      <c r="N71" s="668"/>
      <c r="O71" s="668"/>
      <c r="P71" s="668"/>
      <c r="Q71" s="1202"/>
      <c r="R71" s="857"/>
    </row>
    <row r="72" spans="1:18" s="36" customFormat="1" ht="13.5" thickBot="1" x14ac:dyDescent="0.25">
      <c r="A72" s="102" t="s">
        <v>211</v>
      </c>
      <c r="B72" s="1194">
        <v>200</v>
      </c>
      <c r="C72" s="1195"/>
      <c r="D72" s="1195"/>
      <c r="E72" s="1196"/>
      <c r="F72" s="132">
        <v>1</v>
      </c>
      <c r="G72" s="104">
        <v>0</v>
      </c>
      <c r="H72" s="104">
        <v>21.2</v>
      </c>
      <c r="I72" s="92">
        <v>88</v>
      </c>
      <c r="J72" s="92">
        <v>14</v>
      </c>
      <c r="K72" s="92">
        <v>2.8</v>
      </c>
      <c r="L72" s="92">
        <v>14</v>
      </c>
      <c r="M72" s="92">
        <v>8</v>
      </c>
      <c r="N72" s="92">
        <v>0.02</v>
      </c>
      <c r="O72" s="92">
        <v>0.2</v>
      </c>
      <c r="P72" s="92">
        <v>4</v>
      </c>
      <c r="Q72" s="1078"/>
      <c r="R72" s="1079"/>
    </row>
    <row r="73" spans="1:18" s="36" customFormat="1" ht="13.5" thickBot="1" x14ac:dyDescent="0.25">
      <c r="A73" s="102" t="s">
        <v>212</v>
      </c>
      <c r="B73" s="1197">
        <v>76</v>
      </c>
      <c r="C73" s="1198"/>
      <c r="D73" s="1198"/>
      <c r="E73" s="1199"/>
      <c r="F73" s="241">
        <v>9.4600000000000009</v>
      </c>
      <c r="G73" s="104">
        <v>1.22</v>
      </c>
      <c r="H73" s="104">
        <v>57.9</v>
      </c>
      <c r="I73" s="92">
        <v>282</v>
      </c>
      <c r="J73" s="92">
        <v>170.4</v>
      </c>
      <c r="K73" s="92">
        <v>4.1500000000000004</v>
      </c>
      <c r="L73" s="92">
        <v>186</v>
      </c>
      <c r="M73" s="92">
        <v>57.6</v>
      </c>
      <c r="N73" s="92">
        <v>0.45</v>
      </c>
      <c r="O73" s="92">
        <v>0.38</v>
      </c>
      <c r="P73" s="92">
        <v>0.24</v>
      </c>
      <c r="Q73" s="1078"/>
      <c r="R73" s="1079"/>
    </row>
    <row r="74" spans="1:18" s="75" customFormat="1" ht="13.5" thickBot="1" x14ac:dyDescent="0.25">
      <c r="A74" s="131" t="s">
        <v>196</v>
      </c>
      <c r="B74" s="751"/>
      <c r="C74" s="771"/>
      <c r="D74" s="771"/>
      <c r="E74" s="752"/>
      <c r="F74" s="252">
        <f t="shared" ref="F74:P74" si="1">F31+F39+F50+F58+F68+F72+F73</f>
        <v>47.76</v>
      </c>
      <c r="G74" s="252">
        <f t="shared" si="1"/>
        <v>60.690000000000005</v>
      </c>
      <c r="H74" s="252">
        <f t="shared" si="1"/>
        <v>167.65</v>
      </c>
      <c r="I74" s="252">
        <f t="shared" si="1"/>
        <v>1425.67</v>
      </c>
      <c r="J74" s="252">
        <f t="shared" si="1"/>
        <v>306.89999999999998</v>
      </c>
      <c r="K74" s="252">
        <f t="shared" si="1"/>
        <v>126.80000000000001</v>
      </c>
      <c r="L74" s="252">
        <f t="shared" si="1"/>
        <v>200</v>
      </c>
      <c r="M74" s="252">
        <f t="shared" si="1"/>
        <v>75.12</v>
      </c>
      <c r="N74" s="252">
        <f t="shared" si="1"/>
        <v>1.4630000000000001</v>
      </c>
      <c r="O74" s="252">
        <f t="shared" si="1"/>
        <v>1.2999999999999998</v>
      </c>
      <c r="P74" s="252">
        <f t="shared" si="1"/>
        <v>31.739999999999995</v>
      </c>
      <c r="Q74" s="1096"/>
      <c r="R74" s="1097"/>
    </row>
    <row r="75" spans="1:18" s="36" customFormat="1" ht="13.5" thickBot="1" x14ac:dyDescent="0.25">
      <c r="A75" s="102" t="s">
        <v>214</v>
      </c>
      <c r="B75" s="1100"/>
      <c r="C75" s="1101"/>
      <c r="D75" s="1101"/>
      <c r="E75" s="1102"/>
      <c r="F75" s="274"/>
      <c r="G75" s="104"/>
      <c r="H75" s="104"/>
      <c r="I75" s="92"/>
      <c r="J75" s="92"/>
      <c r="K75" s="92"/>
      <c r="L75" s="92"/>
      <c r="M75" s="92"/>
      <c r="N75" s="92"/>
      <c r="O75" s="92"/>
      <c r="P75" s="92"/>
      <c r="Q75" s="1078"/>
      <c r="R75" s="1079"/>
    </row>
    <row r="76" spans="1:18" s="36" customFormat="1" ht="13.5" thickBot="1" x14ac:dyDescent="0.25">
      <c r="A76" s="199" t="s">
        <v>285</v>
      </c>
      <c r="B76" s="111">
        <v>230</v>
      </c>
      <c r="C76" s="203">
        <v>0.69</v>
      </c>
      <c r="D76" s="302">
        <v>230</v>
      </c>
      <c r="E76" s="396">
        <v>19.78</v>
      </c>
      <c r="F76" s="247">
        <v>10.4</v>
      </c>
      <c r="G76" s="200">
        <v>10.5</v>
      </c>
      <c r="H76" s="200">
        <v>38.799999999999997</v>
      </c>
      <c r="I76" s="201">
        <v>281.3</v>
      </c>
      <c r="J76" s="197">
        <v>80.55</v>
      </c>
      <c r="K76" s="197">
        <v>2.5499999999999998</v>
      </c>
      <c r="L76" s="197">
        <v>245.85</v>
      </c>
      <c r="M76" s="197">
        <v>50</v>
      </c>
      <c r="N76" s="197">
        <v>0.15</v>
      </c>
      <c r="O76" s="197">
        <v>0.6</v>
      </c>
      <c r="P76" s="197">
        <v>16.8</v>
      </c>
      <c r="Q76" s="1078"/>
      <c r="R76" s="1079"/>
    </row>
    <row r="77" spans="1:18" s="36" customFormat="1" ht="13.5" thickBot="1" x14ac:dyDescent="0.25">
      <c r="A77" s="199" t="s">
        <v>243</v>
      </c>
      <c r="B77" s="111">
        <v>200</v>
      </c>
      <c r="C77" s="203">
        <v>1</v>
      </c>
      <c r="D77" s="302">
        <v>200</v>
      </c>
      <c r="E77" s="388">
        <v>27.4</v>
      </c>
      <c r="F77" s="206">
        <v>1.2</v>
      </c>
      <c r="G77" s="207">
        <v>0</v>
      </c>
      <c r="H77" s="208">
        <v>31.6</v>
      </c>
      <c r="I77" s="209">
        <v>126</v>
      </c>
      <c r="J77" s="206">
        <v>23.73</v>
      </c>
      <c r="K77" s="206">
        <v>19.04</v>
      </c>
      <c r="L77" s="206">
        <v>26.28</v>
      </c>
      <c r="M77" s="206">
        <v>0.71</v>
      </c>
      <c r="N77" s="206">
        <v>0.02</v>
      </c>
      <c r="O77" s="206">
        <v>0.02</v>
      </c>
      <c r="P77" s="206">
        <v>0.53</v>
      </c>
      <c r="Q77" s="857"/>
      <c r="R77" s="1079"/>
    </row>
    <row r="78" spans="1:18" s="36" customFormat="1" ht="13.5" thickBot="1" x14ac:dyDescent="0.25">
      <c r="A78" s="98" t="s">
        <v>196</v>
      </c>
      <c r="B78" s="832"/>
      <c r="C78" s="782"/>
      <c r="D78" s="782"/>
      <c r="E78" s="782"/>
      <c r="F78" s="205">
        <v>11.6</v>
      </c>
      <c r="G78" s="56">
        <v>10.5</v>
      </c>
      <c r="H78" s="56">
        <v>74</v>
      </c>
      <c r="I78" s="78">
        <v>407.3</v>
      </c>
      <c r="J78" s="78">
        <v>100.03</v>
      </c>
      <c r="K78" s="78">
        <v>17.87</v>
      </c>
      <c r="L78" s="78">
        <v>277.79000000000002</v>
      </c>
      <c r="M78" s="78">
        <v>50.54</v>
      </c>
      <c r="N78" s="78">
        <v>0.15</v>
      </c>
      <c r="O78" s="78">
        <v>0.62</v>
      </c>
      <c r="P78" s="78">
        <v>17.62</v>
      </c>
      <c r="Q78" s="1078"/>
      <c r="R78" s="1079"/>
    </row>
    <row r="79" spans="1:18" s="36" customFormat="1" ht="12.75" x14ac:dyDescent="0.2">
      <c r="A79" s="757" t="s">
        <v>564</v>
      </c>
      <c r="B79" s="799"/>
      <c r="C79" s="799"/>
      <c r="D79" s="761"/>
      <c r="E79" s="761">
        <f t="shared" ref="E79" si="2">E26+E74+E78</f>
        <v>0</v>
      </c>
      <c r="F79" s="761">
        <f>E29+F74+F78</f>
        <v>95.35</v>
      </c>
      <c r="G79" s="761">
        <f t="shared" ref="G79:P79" si="3">G29+G74+G78</f>
        <v>92.190000000000012</v>
      </c>
      <c r="H79" s="761">
        <f t="shared" si="3"/>
        <v>338.31</v>
      </c>
      <c r="I79" s="761">
        <f t="shared" si="3"/>
        <v>2580.6600000000003</v>
      </c>
      <c r="J79" s="761">
        <f t="shared" si="3"/>
        <v>665.3599999999999</v>
      </c>
      <c r="K79" s="761">
        <f t="shared" si="3"/>
        <v>182.13</v>
      </c>
      <c r="L79" s="761">
        <f t="shared" si="3"/>
        <v>883.23</v>
      </c>
      <c r="M79" s="761">
        <f t="shared" si="3"/>
        <v>198.59</v>
      </c>
      <c r="N79" s="761">
        <f t="shared" si="3"/>
        <v>18.872999999999998</v>
      </c>
      <c r="O79" s="761">
        <f t="shared" si="3"/>
        <v>5.54</v>
      </c>
      <c r="P79" s="761">
        <f t="shared" si="3"/>
        <v>88.5</v>
      </c>
      <c r="Q79" s="122"/>
    </row>
    <row r="80" spans="1:18" s="36" customFormat="1" ht="13.5" thickBot="1" x14ac:dyDescent="0.25">
      <c r="A80" s="791"/>
      <c r="B80" s="800"/>
      <c r="C80" s="800"/>
      <c r="D80" s="762"/>
      <c r="E80" s="762"/>
      <c r="F80" s="762"/>
      <c r="G80" s="762"/>
      <c r="H80" s="762"/>
      <c r="I80" s="762"/>
      <c r="J80" s="762"/>
      <c r="K80" s="762"/>
      <c r="L80" s="762"/>
      <c r="M80" s="762"/>
      <c r="N80" s="762"/>
      <c r="O80" s="762"/>
      <c r="P80" s="762"/>
      <c r="Q80" s="122"/>
    </row>
  </sheetData>
  <mergeCells count="290">
    <mergeCell ref="G58:G67"/>
    <mergeCell ref="H58:H67"/>
    <mergeCell ref="I58:I67"/>
    <mergeCell ref="J58:J67"/>
    <mergeCell ref="K58:K67"/>
    <mergeCell ref="L58:L67"/>
    <mergeCell ref="M58:M67"/>
    <mergeCell ref="N58:N67"/>
    <mergeCell ref="N39:N49"/>
    <mergeCell ref="O39:O49"/>
    <mergeCell ref="P39:P49"/>
    <mergeCell ref="F31:F38"/>
    <mergeCell ref="G31:G38"/>
    <mergeCell ref="H31:H38"/>
    <mergeCell ref="I31:I38"/>
    <mergeCell ref="J31:J38"/>
    <mergeCell ref="K31:K38"/>
    <mergeCell ref="M31:M38"/>
    <mergeCell ref="L31:L38"/>
    <mergeCell ref="N31:N38"/>
    <mergeCell ref="O31:O38"/>
    <mergeCell ref="P31:P38"/>
    <mergeCell ref="F39:F49"/>
    <mergeCell ref="G39:G49"/>
    <mergeCell ref="H39:H49"/>
    <mergeCell ref="I39:I49"/>
    <mergeCell ref="J39:J49"/>
    <mergeCell ref="K39:K49"/>
    <mergeCell ref="M39:M49"/>
    <mergeCell ref="L39:L49"/>
    <mergeCell ref="A41:B41"/>
    <mergeCell ref="C41:D41"/>
    <mergeCell ref="A42:B42"/>
    <mergeCell ref="C42:D42"/>
    <mergeCell ref="A43:B43"/>
    <mergeCell ref="C43:D43"/>
    <mergeCell ref="A44:B44"/>
    <mergeCell ref="C44:E44"/>
    <mergeCell ref="A38:B38"/>
    <mergeCell ref="C38:E38"/>
    <mergeCell ref="A79:A80"/>
    <mergeCell ref="G79:G80"/>
    <mergeCell ref="H79:H80"/>
    <mergeCell ref="I79:I80"/>
    <mergeCell ref="J79:J80"/>
    <mergeCell ref="B75:E75"/>
    <mergeCell ref="D71:E71"/>
    <mergeCell ref="B79:B80"/>
    <mergeCell ref="C79:C80"/>
    <mergeCell ref="D79:D80"/>
    <mergeCell ref="E79:E80"/>
    <mergeCell ref="F79:F80"/>
    <mergeCell ref="K79:K80"/>
    <mergeCell ref="L79:L80"/>
    <mergeCell ref="M79:M80"/>
    <mergeCell ref="N79:N80"/>
    <mergeCell ref="O79:O80"/>
    <mergeCell ref="P79:P80"/>
    <mergeCell ref="Q77:R77"/>
    <mergeCell ref="Q78:R78"/>
    <mergeCell ref="B78:E78"/>
    <mergeCell ref="Q75:R75"/>
    <mergeCell ref="B72:E72"/>
    <mergeCell ref="Q72:R72"/>
    <mergeCell ref="Q76:R76"/>
    <mergeCell ref="A69:C69"/>
    <mergeCell ref="A70:C70"/>
    <mergeCell ref="A71:C71"/>
    <mergeCell ref="D68:E68"/>
    <mergeCell ref="D69:E69"/>
    <mergeCell ref="D70:E70"/>
    <mergeCell ref="B73:E73"/>
    <mergeCell ref="Q73:R73"/>
    <mergeCell ref="B74:E74"/>
    <mergeCell ref="Q74:R74"/>
    <mergeCell ref="P68:P71"/>
    <mergeCell ref="Q68:Q71"/>
    <mergeCell ref="R68:R71"/>
    <mergeCell ref="J68:J71"/>
    <mergeCell ref="K68:K71"/>
    <mergeCell ref="L68:L71"/>
    <mergeCell ref="M68:M71"/>
    <mergeCell ref="N68:N71"/>
    <mergeCell ref="O68:O71"/>
    <mergeCell ref="Q58:R65"/>
    <mergeCell ref="A68:C68"/>
    <mergeCell ref="F68:F71"/>
    <mergeCell ref="G68:G71"/>
    <mergeCell ref="H68:H71"/>
    <mergeCell ref="I68:I71"/>
    <mergeCell ref="C65:E65"/>
    <mergeCell ref="A63:B63"/>
    <mergeCell ref="A64:B64"/>
    <mergeCell ref="A65:B65"/>
    <mergeCell ref="C58:E58"/>
    <mergeCell ref="C59:E59"/>
    <mergeCell ref="C60:E60"/>
    <mergeCell ref="C61:E61"/>
    <mergeCell ref="C62:E62"/>
    <mergeCell ref="C63:E63"/>
    <mergeCell ref="C64:E64"/>
    <mergeCell ref="A67:B67"/>
    <mergeCell ref="C67:E67"/>
    <mergeCell ref="A66:B66"/>
    <mergeCell ref="C66:E66"/>
    <mergeCell ref="O58:O67"/>
    <mergeCell ref="P58:P67"/>
    <mergeCell ref="F58:F67"/>
    <mergeCell ref="A58:B58"/>
    <mergeCell ref="A59:B59"/>
    <mergeCell ref="A60:B60"/>
    <mergeCell ref="A61:B61"/>
    <mergeCell ref="A62:B62"/>
    <mergeCell ref="M50:M57"/>
    <mergeCell ref="N50:N57"/>
    <mergeCell ref="O50:O57"/>
    <mergeCell ref="P50:P57"/>
    <mergeCell ref="C55:E55"/>
    <mergeCell ref="C56:E56"/>
    <mergeCell ref="C57:E57"/>
    <mergeCell ref="F50:F57"/>
    <mergeCell ref="G50:G57"/>
    <mergeCell ref="H50:H57"/>
    <mergeCell ref="A53:B53"/>
    <mergeCell ref="A54:B54"/>
    <mergeCell ref="A55:B55"/>
    <mergeCell ref="A56:B56"/>
    <mergeCell ref="A57:B57"/>
    <mergeCell ref="C50:E50"/>
    <mergeCell ref="C51:E51"/>
    <mergeCell ref="C52:E52"/>
    <mergeCell ref="C53:E53"/>
    <mergeCell ref="Q39:R49"/>
    <mergeCell ref="A50:B50"/>
    <mergeCell ref="A51:B51"/>
    <mergeCell ref="A52:B52"/>
    <mergeCell ref="I50:I57"/>
    <mergeCell ref="J50:J57"/>
    <mergeCell ref="K50:K57"/>
    <mergeCell ref="L50:L57"/>
    <mergeCell ref="A48:B48"/>
    <mergeCell ref="A49:B49"/>
    <mergeCell ref="C39:E39"/>
    <mergeCell ref="C45:E45"/>
    <mergeCell ref="C46:E46"/>
    <mergeCell ref="C47:E47"/>
    <mergeCell ref="C48:E48"/>
    <mergeCell ref="A39:B39"/>
    <mergeCell ref="A45:B45"/>
    <mergeCell ref="A46:B46"/>
    <mergeCell ref="A47:B47"/>
    <mergeCell ref="Q50:R57"/>
    <mergeCell ref="C54:E54"/>
    <mergeCell ref="C49:E49"/>
    <mergeCell ref="A40:B40"/>
    <mergeCell ref="C40:D40"/>
    <mergeCell ref="A30:B30"/>
    <mergeCell ref="C30:D30"/>
    <mergeCell ref="E30:F30"/>
    <mergeCell ref="Q30:R30"/>
    <mergeCell ref="A31:B31"/>
    <mergeCell ref="A32:B32"/>
    <mergeCell ref="Q31:R38"/>
    <mergeCell ref="C37:E37"/>
    <mergeCell ref="A33:B33"/>
    <mergeCell ref="A34:B34"/>
    <mergeCell ref="A35:B35"/>
    <mergeCell ref="A36:B36"/>
    <mergeCell ref="A37:B37"/>
    <mergeCell ref="C31:E31"/>
    <mergeCell ref="C32:E32"/>
    <mergeCell ref="C33:E33"/>
    <mergeCell ref="C34:E34"/>
    <mergeCell ref="C35:E35"/>
    <mergeCell ref="C36:E36"/>
    <mergeCell ref="Q28:R28"/>
    <mergeCell ref="A29:B29"/>
    <mergeCell ref="C29:D29"/>
    <mergeCell ref="E29:F29"/>
    <mergeCell ref="Q29:R29"/>
    <mergeCell ref="Q23:R26"/>
    <mergeCell ref="A27:B27"/>
    <mergeCell ref="C27:D27"/>
    <mergeCell ref="E27:F27"/>
    <mergeCell ref="Q27:R27"/>
    <mergeCell ref="K23:K26"/>
    <mergeCell ref="L23:L26"/>
    <mergeCell ref="M23:M26"/>
    <mergeCell ref="N23:N26"/>
    <mergeCell ref="O23:O26"/>
    <mergeCell ref="P23:P26"/>
    <mergeCell ref="A26:B26"/>
    <mergeCell ref="C23:D23"/>
    <mergeCell ref="C24:D24"/>
    <mergeCell ref="C25:D25"/>
    <mergeCell ref="C26:D26"/>
    <mergeCell ref="A28:B28"/>
    <mergeCell ref="C28:D28"/>
    <mergeCell ref="E28:F28"/>
    <mergeCell ref="E23:F26"/>
    <mergeCell ref="Q15:R22"/>
    <mergeCell ref="A23:B23"/>
    <mergeCell ref="A24:B24"/>
    <mergeCell ref="A25:B25"/>
    <mergeCell ref="G23:G26"/>
    <mergeCell ref="H23:H26"/>
    <mergeCell ref="I23:I26"/>
    <mergeCell ref="J23:J26"/>
    <mergeCell ref="J15:J22"/>
    <mergeCell ref="K15:K22"/>
    <mergeCell ref="L15:L22"/>
    <mergeCell ref="M15:M22"/>
    <mergeCell ref="N15:N22"/>
    <mergeCell ref="O15:O22"/>
    <mergeCell ref="A16:B16"/>
    <mergeCell ref="A20:B20"/>
    <mergeCell ref="A22:B22"/>
    <mergeCell ref="A19:B19"/>
    <mergeCell ref="A15:B15"/>
    <mergeCell ref="E15:F22"/>
    <mergeCell ref="E5:F6"/>
    <mergeCell ref="G5:G6"/>
    <mergeCell ref="H5:H6"/>
    <mergeCell ref="C22:D22"/>
    <mergeCell ref="C21:D21"/>
    <mergeCell ref="A21:B21"/>
    <mergeCell ref="C19:D19"/>
    <mergeCell ref="A17:B17"/>
    <mergeCell ref="C17:D17"/>
    <mergeCell ref="A18:B18"/>
    <mergeCell ref="C18:D18"/>
    <mergeCell ref="M7:M14"/>
    <mergeCell ref="N7:N14"/>
    <mergeCell ref="O7:O14"/>
    <mergeCell ref="P7:P14"/>
    <mergeCell ref="G15:G22"/>
    <mergeCell ref="H15:H22"/>
    <mergeCell ref="I15:I22"/>
    <mergeCell ref="C15:D15"/>
    <mergeCell ref="P15:P22"/>
    <mergeCell ref="C16:D16"/>
    <mergeCell ref="C20:D20"/>
    <mergeCell ref="M2:M4"/>
    <mergeCell ref="N2:N4"/>
    <mergeCell ref="O2:O4"/>
    <mergeCell ref="P2:P4"/>
    <mergeCell ref="Q2:R4"/>
    <mergeCell ref="A5:B5"/>
    <mergeCell ref="I5:I6"/>
    <mergeCell ref="J5:J6"/>
    <mergeCell ref="K5:K6"/>
    <mergeCell ref="L5:L6"/>
    <mergeCell ref="A2:I2"/>
    <mergeCell ref="A3:I3"/>
    <mergeCell ref="A4:I4"/>
    <mergeCell ref="J2:J4"/>
    <mergeCell ref="K2:K4"/>
    <mergeCell ref="L2:L4"/>
    <mergeCell ref="M5:M6"/>
    <mergeCell ref="N5:N6"/>
    <mergeCell ref="O5:O6"/>
    <mergeCell ref="P5:P6"/>
    <mergeCell ref="Q5:R6"/>
    <mergeCell ref="A6:B6"/>
    <mergeCell ref="C5:D5"/>
    <mergeCell ref="C6:D6"/>
    <mergeCell ref="Q7:R14"/>
    <mergeCell ref="A8:B8"/>
    <mergeCell ref="C8:E8"/>
    <mergeCell ref="A9:B9"/>
    <mergeCell ref="C9:E9"/>
    <mergeCell ref="A10:B10"/>
    <mergeCell ref="C10:E10"/>
    <mergeCell ref="A11:B11"/>
    <mergeCell ref="C11:E11"/>
    <mergeCell ref="A12:B12"/>
    <mergeCell ref="C12:E12"/>
    <mergeCell ref="A14:B14"/>
    <mergeCell ref="C14:E14"/>
    <mergeCell ref="A13:B13"/>
    <mergeCell ref="C13:E13"/>
    <mergeCell ref="A7:B7"/>
    <mergeCell ref="C7:E7"/>
    <mergeCell ref="F7:F14"/>
    <mergeCell ref="G7:G14"/>
    <mergeCell ref="H7:H14"/>
    <mergeCell ref="I7:I14"/>
    <mergeCell ref="J7:J14"/>
    <mergeCell ref="K7:K14"/>
    <mergeCell ref="L7:L14"/>
  </mergeCells>
  <pageMargins left="0.11811023622047245" right="0.11811023622047245" top="0" bottom="0" header="0" footer="0"/>
  <pageSetup paperSize="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workbookViewId="0">
      <selection activeCell="T28" sqref="T28"/>
    </sheetView>
  </sheetViews>
  <sheetFormatPr defaultRowHeight="15" x14ac:dyDescent="0.25"/>
  <cols>
    <col min="1" max="1" width="32.85546875" customWidth="1"/>
    <col min="2" max="2" width="10.85546875" customWidth="1"/>
    <col min="4" max="4" width="6.7109375" customWidth="1"/>
    <col min="5" max="5" width="7.42578125" customWidth="1"/>
    <col min="6" max="6" width="6.7109375" customWidth="1"/>
    <col min="7" max="7" width="8.7109375" customWidth="1"/>
    <col min="8" max="8" width="6.5703125" customWidth="1"/>
    <col min="9" max="9" width="7.140625" customWidth="1"/>
    <col min="10" max="10" width="7" customWidth="1"/>
    <col min="11" max="11" width="7.28515625" customWidth="1"/>
    <col min="12" max="12" width="6.28515625" customWidth="1"/>
    <col min="13" max="13" width="6.85546875" customWidth="1"/>
    <col min="14" max="14" width="9.140625" hidden="1" customWidth="1"/>
    <col min="15" max="15" width="7.140625" customWidth="1"/>
    <col min="16" max="17" width="9.140625" hidden="1" customWidth="1"/>
  </cols>
  <sheetData>
    <row r="1" spans="1:19" s="36" customFormat="1" ht="18.75" customHeight="1" x14ac:dyDescent="0.2">
      <c r="A1" s="810" t="s">
        <v>222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792"/>
      <c r="R1" s="41"/>
      <c r="S1" s="41"/>
    </row>
    <row r="2" spans="1:19" s="36" customFormat="1" ht="13.5" thickBot="1" x14ac:dyDescent="0.25">
      <c r="A2" s="794" t="s">
        <v>223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794"/>
    </row>
    <row r="3" spans="1:19" s="36" customFormat="1" ht="25.5" x14ac:dyDescent="0.2">
      <c r="A3" s="108" t="s">
        <v>402</v>
      </c>
      <c r="B3" s="273" t="s">
        <v>225</v>
      </c>
      <c r="C3" s="232"/>
      <c r="D3" s="672">
        <v>7.41</v>
      </c>
      <c r="E3" s="672">
        <v>12.7</v>
      </c>
      <c r="F3" s="672">
        <v>31.86</v>
      </c>
      <c r="G3" s="797">
        <v>329.4</v>
      </c>
      <c r="H3" s="797">
        <v>63</v>
      </c>
      <c r="I3" s="797">
        <v>18.2</v>
      </c>
      <c r="J3" s="797">
        <v>76.2</v>
      </c>
      <c r="K3" s="797">
        <v>0.5</v>
      </c>
      <c r="L3" s="797">
        <v>0.08</v>
      </c>
      <c r="M3" s="814">
        <v>0.1</v>
      </c>
      <c r="N3" s="817">
        <v>0.5</v>
      </c>
      <c r="O3" s="818"/>
      <c r="P3" s="823">
        <v>0.05</v>
      </c>
      <c r="Q3" s="792"/>
    </row>
    <row r="4" spans="1:19" s="36" customFormat="1" ht="12.75" x14ac:dyDescent="0.2">
      <c r="A4" s="247" t="s">
        <v>390</v>
      </c>
      <c r="B4" s="264"/>
      <c r="C4" s="264"/>
      <c r="D4" s="688"/>
      <c r="E4" s="688"/>
      <c r="F4" s="688"/>
      <c r="G4" s="813"/>
      <c r="H4" s="813"/>
      <c r="I4" s="813"/>
      <c r="J4" s="813"/>
      <c r="K4" s="813"/>
      <c r="L4" s="813"/>
      <c r="M4" s="815"/>
      <c r="N4" s="819"/>
      <c r="O4" s="820"/>
      <c r="P4" s="824"/>
      <c r="Q4" s="793"/>
    </row>
    <row r="5" spans="1:19" s="36" customFormat="1" ht="12.75" x14ac:dyDescent="0.2">
      <c r="A5" s="247" t="s">
        <v>205</v>
      </c>
      <c r="B5" s="288">
        <v>44.4</v>
      </c>
      <c r="C5" s="288">
        <v>44.4</v>
      </c>
      <c r="D5" s="688"/>
      <c r="E5" s="688"/>
      <c r="F5" s="688"/>
      <c r="G5" s="813"/>
      <c r="H5" s="813"/>
      <c r="I5" s="813"/>
      <c r="J5" s="813"/>
      <c r="K5" s="813"/>
      <c r="L5" s="813"/>
      <c r="M5" s="815"/>
      <c r="N5" s="819"/>
      <c r="O5" s="820"/>
      <c r="P5" s="824"/>
      <c r="Q5" s="793"/>
    </row>
    <row r="6" spans="1:19" s="36" customFormat="1" ht="12.75" x14ac:dyDescent="0.2">
      <c r="A6" s="247" t="s">
        <v>224</v>
      </c>
      <c r="B6" s="288">
        <v>98.4</v>
      </c>
      <c r="C6" s="288">
        <v>98.4</v>
      </c>
      <c r="D6" s="688"/>
      <c r="E6" s="688"/>
      <c r="F6" s="688"/>
      <c r="G6" s="813"/>
      <c r="H6" s="813"/>
      <c r="I6" s="813"/>
      <c r="J6" s="813"/>
      <c r="K6" s="813"/>
      <c r="L6" s="813"/>
      <c r="M6" s="815"/>
      <c r="N6" s="819"/>
      <c r="O6" s="820"/>
      <c r="P6" s="824"/>
      <c r="Q6" s="793"/>
      <c r="S6" s="41"/>
    </row>
    <row r="7" spans="1:19" s="36" customFormat="1" ht="12.75" x14ac:dyDescent="0.2">
      <c r="A7" s="247" t="s">
        <v>0</v>
      </c>
      <c r="B7" s="288">
        <v>6</v>
      </c>
      <c r="C7" s="288">
        <v>6</v>
      </c>
      <c r="D7" s="688"/>
      <c r="E7" s="688"/>
      <c r="F7" s="688"/>
      <c r="G7" s="813"/>
      <c r="H7" s="813"/>
      <c r="I7" s="813"/>
      <c r="J7" s="813"/>
      <c r="K7" s="813"/>
      <c r="L7" s="813"/>
      <c r="M7" s="815"/>
      <c r="N7" s="819"/>
      <c r="O7" s="820"/>
      <c r="P7" s="824"/>
      <c r="Q7" s="793"/>
    </row>
    <row r="8" spans="1:19" s="36" customFormat="1" ht="12.75" x14ac:dyDescent="0.2">
      <c r="A8" s="37" t="s">
        <v>74</v>
      </c>
      <c r="B8" s="288">
        <v>1</v>
      </c>
      <c r="C8" s="288">
        <v>1</v>
      </c>
      <c r="D8" s="688"/>
      <c r="E8" s="688"/>
      <c r="F8" s="688"/>
      <c r="G8" s="813"/>
      <c r="H8" s="813"/>
      <c r="I8" s="813"/>
      <c r="J8" s="813"/>
      <c r="K8" s="813"/>
      <c r="L8" s="813"/>
      <c r="M8" s="815"/>
      <c r="N8" s="819"/>
      <c r="O8" s="820"/>
      <c r="P8" s="824"/>
      <c r="Q8" s="793"/>
    </row>
    <row r="9" spans="1:19" s="36" customFormat="1" ht="13.5" thickBot="1" x14ac:dyDescent="0.25">
      <c r="A9" s="69" t="s">
        <v>192</v>
      </c>
      <c r="B9" s="289">
        <v>10</v>
      </c>
      <c r="C9" s="289">
        <v>10</v>
      </c>
      <c r="D9" s="689"/>
      <c r="E9" s="689"/>
      <c r="F9" s="689"/>
      <c r="G9" s="798"/>
      <c r="H9" s="798"/>
      <c r="I9" s="798"/>
      <c r="J9" s="798"/>
      <c r="K9" s="798"/>
      <c r="L9" s="798"/>
      <c r="M9" s="816"/>
      <c r="N9" s="821"/>
      <c r="O9" s="822"/>
      <c r="P9" s="825"/>
      <c r="Q9" s="794"/>
    </row>
    <row r="10" spans="1:19" s="36" customFormat="1" ht="18" customHeight="1" x14ac:dyDescent="0.2">
      <c r="A10" s="108" t="s">
        <v>226</v>
      </c>
      <c r="B10" s="327" t="s">
        <v>403</v>
      </c>
      <c r="C10" s="82"/>
      <c r="D10" s="672">
        <v>4.3</v>
      </c>
      <c r="E10" s="672">
        <v>12</v>
      </c>
      <c r="F10" s="672">
        <v>26.7</v>
      </c>
      <c r="G10" s="814">
        <v>237.06</v>
      </c>
      <c r="H10" s="829">
        <v>10.6</v>
      </c>
      <c r="I10" s="829">
        <v>0.67</v>
      </c>
      <c r="J10" s="829">
        <v>59.2</v>
      </c>
      <c r="K10" s="829">
        <v>15</v>
      </c>
      <c r="L10" s="829">
        <v>0.08</v>
      </c>
      <c r="M10" s="829">
        <v>0.1</v>
      </c>
      <c r="N10" s="817">
        <v>0</v>
      </c>
      <c r="O10" s="834"/>
      <c r="P10" s="817">
        <v>0</v>
      </c>
      <c r="Q10" s="792"/>
    </row>
    <row r="11" spans="1:19" s="36" customFormat="1" ht="12.75" x14ac:dyDescent="0.2">
      <c r="A11" s="158" t="s">
        <v>449</v>
      </c>
      <c r="B11" s="288">
        <v>38</v>
      </c>
      <c r="C11" s="288">
        <v>38</v>
      </c>
      <c r="D11" s="688"/>
      <c r="E11" s="688"/>
      <c r="F11" s="688"/>
      <c r="G11" s="815"/>
      <c r="H11" s="830"/>
      <c r="I11" s="830"/>
      <c r="J11" s="830"/>
      <c r="K11" s="830"/>
      <c r="L11" s="830"/>
      <c r="M11" s="830"/>
      <c r="N11" s="819"/>
      <c r="O11" s="846"/>
      <c r="P11" s="819"/>
      <c r="Q11" s="793"/>
    </row>
    <row r="12" spans="1:19" s="36" customFormat="1" ht="13.5" thickBot="1" x14ac:dyDescent="0.25">
      <c r="A12" s="69" t="s">
        <v>227</v>
      </c>
      <c r="B12" s="289">
        <v>10</v>
      </c>
      <c r="C12" s="289">
        <v>10</v>
      </c>
      <c r="D12" s="689"/>
      <c r="E12" s="689"/>
      <c r="F12" s="689"/>
      <c r="G12" s="816"/>
      <c r="H12" s="831"/>
      <c r="I12" s="831"/>
      <c r="J12" s="831"/>
      <c r="K12" s="831"/>
      <c r="L12" s="831"/>
      <c r="M12" s="831"/>
      <c r="N12" s="821"/>
      <c r="O12" s="835"/>
      <c r="P12" s="821"/>
      <c r="Q12" s="794"/>
    </row>
    <row r="13" spans="1:19" s="36" customFormat="1" ht="12.75" x14ac:dyDescent="0.2">
      <c r="A13" s="108" t="s">
        <v>228</v>
      </c>
      <c r="B13" s="300">
        <v>200</v>
      </c>
      <c r="C13" s="110"/>
      <c r="D13" s="672">
        <v>0.3</v>
      </c>
      <c r="E13" s="672">
        <v>0</v>
      </c>
      <c r="F13" s="672">
        <v>15.2</v>
      </c>
      <c r="G13" s="675">
        <v>64</v>
      </c>
      <c r="H13" s="666">
        <v>100.32</v>
      </c>
      <c r="I13" s="666">
        <v>11.66</v>
      </c>
      <c r="J13" s="666">
        <v>75</v>
      </c>
      <c r="K13" s="666">
        <v>0.12</v>
      </c>
      <c r="L13" s="666">
        <v>0.02</v>
      </c>
      <c r="M13" s="666">
        <v>0.16</v>
      </c>
      <c r="N13" s="680">
        <v>1.08</v>
      </c>
      <c r="O13" s="711"/>
      <c r="P13" s="680">
        <v>0</v>
      </c>
      <c r="Q13" s="792"/>
    </row>
    <row r="14" spans="1:19" s="36" customFormat="1" ht="12.75" x14ac:dyDescent="0.2">
      <c r="A14" s="106" t="s">
        <v>404</v>
      </c>
      <c r="B14" s="288">
        <v>8</v>
      </c>
      <c r="C14" s="288">
        <v>8</v>
      </c>
      <c r="D14" s="688"/>
      <c r="E14" s="688"/>
      <c r="F14" s="688"/>
      <c r="G14" s="690"/>
      <c r="H14" s="667"/>
      <c r="I14" s="667"/>
      <c r="J14" s="667"/>
      <c r="K14" s="667"/>
      <c r="L14" s="667"/>
      <c r="M14" s="667"/>
      <c r="N14" s="712"/>
      <c r="O14" s="713"/>
      <c r="P14" s="712"/>
      <c r="Q14" s="793"/>
    </row>
    <row r="15" spans="1:19" s="36" customFormat="1" ht="12.75" x14ac:dyDescent="0.2">
      <c r="A15" s="106" t="s">
        <v>224</v>
      </c>
      <c r="B15" s="288">
        <v>50</v>
      </c>
      <c r="C15" s="288">
        <v>50</v>
      </c>
      <c r="D15" s="688"/>
      <c r="E15" s="688"/>
      <c r="F15" s="688"/>
      <c r="G15" s="690"/>
      <c r="H15" s="667"/>
      <c r="I15" s="667"/>
      <c r="J15" s="667"/>
      <c r="K15" s="667"/>
      <c r="L15" s="667"/>
      <c r="M15" s="667"/>
      <c r="N15" s="712"/>
      <c r="O15" s="713"/>
      <c r="P15" s="712"/>
      <c r="Q15" s="793"/>
    </row>
    <row r="16" spans="1:19" s="36" customFormat="1" ht="13.5" thickBot="1" x14ac:dyDescent="0.25">
      <c r="A16" s="107" t="s">
        <v>9</v>
      </c>
      <c r="B16" s="289">
        <v>20</v>
      </c>
      <c r="C16" s="289">
        <v>20</v>
      </c>
      <c r="D16" s="689"/>
      <c r="E16" s="689"/>
      <c r="F16" s="689"/>
      <c r="G16" s="691"/>
      <c r="H16" s="668"/>
      <c r="I16" s="668"/>
      <c r="J16" s="668"/>
      <c r="K16" s="668"/>
      <c r="L16" s="668"/>
      <c r="M16" s="668"/>
      <c r="N16" s="714"/>
      <c r="O16" s="715"/>
      <c r="P16" s="714"/>
      <c r="Q16" s="794"/>
    </row>
    <row r="17" spans="1:18" s="36" customFormat="1" ht="13.5" thickBot="1" x14ac:dyDescent="0.25">
      <c r="A17" s="98" t="s">
        <v>229</v>
      </c>
      <c r="B17" s="76" t="s">
        <v>230</v>
      </c>
      <c r="C17" s="326">
        <v>40</v>
      </c>
      <c r="D17" s="231">
        <v>5.0999999999999996</v>
      </c>
      <c r="E17" s="70">
        <v>4.5999999999999996</v>
      </c>
      <c r="F17" s="70">
        <v>0.3</v>
      </c>
      <c r="G17" s="67">
        <v>65</v>
      </c>
      <c r="H17" s="67">
        <v>22.18</v>
      </c>
      <c r="I17" s="67">
        <v>4.8499999999999996</v>
      </c>
      <c r="J17" s="67">
        <v>0</v>
      </c>
      <c r="K17" s="67">
        <v>1.01</v>
      </c>
      <c r="L17" s="67">
        <v>0.03</v>
      </c>
      <c r="M17" s="67">
        <v>0.18</v>
      </c>
      <c r="N17" s="773">
        <v>0</v>
      </c>
      <c r="O17" s="774"/>
      <c r="P17" s="368">
        <v>1</v>
      </c>
      <c r="Q17" s="234"/>
    </row>
    <row r="18" spans="1:18" s="36" customFormat="1" ht="13.5" thickBot="1" x14ac:dyDescent="0.25">
      <c r="A18" s="98" t="s">
        <v>231</v>
      </c>
      <c r="B18" s="302">
        <v>230</v>
      </c>
      <c r="C18" s="326">
        <v>230</v>
      </c>
      <c r="D18" s="231">
        <v>5.0599999999999996</v>
      </c>
      <c r="E18" s="70">
        <v>1.84</v>
      </c>
      <c r="F18" s="70">
        <v>72.45</v>
      </c>
      <c r="G18" s="67">
        <v>220.8</v>
      </c>
      <c r="H18" s="67">
        <v>18.399999999999999</v>
      </c>
      <c r="I18" s="67">
        <v>1.38</v>
      </c>
      <c r="J18" s="67">
        <v>64.400000000000006</v>
      </c>
      <c r="K18" s="67">
        <v>96.6</v>
      </c>
      <c r="L18" s="67">
        <v>0.09</v>
      </c>
      <c r="M18" s="67">
        <v>0.1</v>
      </c>
      <c r="N18" s="773">
        <v>23</v>
      </c>
      <c r="O18" s="774"/>
      <c r="P18" s="368">
        <v>0</v>
      </c>
      <c r="Q18" s="234"/>
    </row>
    <row r="19" spans="1:18" s="75" customFormat="1" ht="13.5" thickBot="1" x14ac:dyDescent="0.25">
      <c r="A19" s="71" t="s">
        <v>196</v>
      </c>
      <c r="B19" s="83"/>
      <c r="C19" s="236"/>
      <c r="D19" s="235">
        <f>D3+D10+D13+D17+D18</f>
        <v>22.169999999999998</v>
      </c>
      <c r="E19" s="55">
        <f t="shared" ref="E19:N19" si="0">E3+E10+E13+E17+E18</f>
        <v>31.139999999999997</v>
      </c>
      <c r="F19" s="55">
        <f t="shared" si="0"/>
        <v>146.51</v>
      </c>
      <c r="G19" s="74">
        <f t="shared" si="0"/>
        <v>916.26</v>
      </c>
      <c r="H19" s="74">
        <f t="shared" si="0"/>
        <v>214.5</v>
      </c>
      <c r="I19" s="74">
        <f t="shared" si="0"/>
        <v>36.760000000000005</v>
      </c>
      <c r="J19" s="74">
        <f t="shared" si="0"/>
        <v>274.8</v>
      </c>
      <c r="K19" s="74">
        <f t="shared" si="0"/>
        <v>113.22999999999999</v>
      </c>
      <c r="L19" s="74">
        <f t="shared" si="0"/>
        <v>0.3</v>
      </c>
      <c r="M19" s="74">
        <f t="shared" si="0"/>
        <v>0.64</v>
      </c>
      <c r="N19" s="686">
        <f t="shared" si="0"/>
        <v>24.58</v>
      </c>
      <c r="O19" s="687"/>
      <c r="P19" s="366">
        <f>P3+P10+P13+P17+P18</f>
        <v>1.05</v>
      </c>
      <c r="Q19" s="230"/>
    </row>
    <row r="20" spans="1:18" s="36" customFormat="1" ht="13.5" thickBot="1" x14ac:dyDescent="0.25">
      <c r="A20" s="832" t="s">
        <v>232</v>
      </c>
      <c r="B20" s="782"/>
      <c r="C20" s="782"/>
      <c r="D20" s="782"/>
      <c r="E20" s="782"/>
      <c r="F20" s="782"/>
      <c r="G20" s="782"/>
      <c r="H20" s="782"/>
      <c r="I20" s="782"/>
      <c r="J20" s="782"/>
      <c r="K20" s="782"/>
      <c r="L20" s="782"/>
      <c r="M20" s="782"/>
      <c r="N20" s="782"/>
      <c r="O20" s="782"/>
      <c r="P20" s="782"/>
      <c r="Q20" s="833"/>
      <c r="R20" s="122"/>
    </row>
    <row r="21" spans="1:18" s="36" customFormat="1" ht="12.75" x14ac:dyDescent="0.2">
      <c r="A21" s="108" t="s">
        <v>233</v>
      </c>
      <c r="B21" s="300">
        <v>100</v>
      </c>
      <c r="C21" s="797">
        <v>100</v>
      </c>
      <c r="D21" s="795">
        <v>0.6</v>
      </c>
      <c r="E21" s="795">
        <v>7.1</v>
      </c>
      <c r="F21" s="795">
        <v>3</v>
      </c>
      <c r="G21" s="803">
        <v>80</v>
      </c>
      <c r="H21" s="805">
        <v>23</v>
      </c>
      <c r="I21" s="805">
        <v>14</v>
      </c>
      <c r="J21" s="805">
        <v>0</v>
      </c>
      <c r="K21" s="805">
        <v>0.9</v>
      </c>
      <c r="L21" s="829">
        <v>0.03</v>
      </c>
      <c r="M21" s="817">
        <v>0.04</v>
      </c>
      <c r="N21" s="834"/>
      <c r="O21" s="836">
        <v>10</v>
      </c>
      <c r="P21" s="837"/>
      <c r="Q21" s="840"/>
      <c r="R21" s="122"/>
    </row>
    <row r="22" spans="1:18" s="36" customFormat="1" ht="13.5" thickBot="1" x14ac:dyDescent="0.25">
      <c r="A22" s="69" t="s">
        <v>234</v>
      </c>
      <c r="B22" s="124" t="s">
        <v>340</v>
      </c>
      <c r="C22" s="798"/>
      <c r="D22" s="796"/>
      <c r="E22" s="796"/>
      <c r="F22" s="796"/>
      <c r="G22" s="804"/>
      <c r="H22" s="806"/>
      <c r="I22" s="806"/>
      <c r="J22" s="806"/>
      <c r="K22" s="806"/>
      <c r="L22" s="831"/>
      <c r="M22" s="821"/>
      <c r="N22" s="835"/>
      <c r="O22" s="838"/>
      <c r="P22" s="839"/>
      <c r="Q22" s="841"/>
      <c r="R22" s="122"/>
    </row>
    <row r="23" spans="1:18" s="36" customFormat="1" ht="12.75" x14ac:dyDescent="0.2">
      <c r="A23" s="108" t="s">
        <v>235</v>
      </c>
      <c r="B23" s="336" t="s">
        <v>453</v>
      </c>
      <c r="C23" s="255"/>
      <c r="D23" s="669">
        <v>14</v>
      </c>
      <c r="E23" s="672">
        <v>11.8</v>
      </c>
      <c r="F23" s="672">
        <v>13.6</v>
      </c>
      <c r="G23" s="675">
        <v>220.7</v>
      </c>
      <c r="H23" s="666">
        <v>85.9</v>
      </c>
      <c r="I23" s="666">
        <v>10.6</v>
      </c>
      <c r="J23" s="666">
        <v>21.8</v>
      </c>
      <c r="K23" s="666">
        <v>0.85</v>
      </c>
      <c r="L23" s="666">
        <v>0</v>
      </c>
      <c r="M23" s="680">
        <v>0</v>
      </c>
      <c r="N23" s="711"/>
      <c r="O23" s="680">
        <v>12.9</v>
      </c>
      <c r="P23" s="844"/>
      <c r="Q23" s="826"/>
      <c r="R23" s="122"/>
    </row>
    <row r="24" spans="1:18" s="36" customFormat="1" ht="12.75" x14ac:dyDescent="0.2">
      <c r="A24" s="108" t="s">
        <v>392</v>
      </c>
      <c r="B24" s="64"/>
      <c r="C24" s="243"/>
      <c r="D24" s="801"/>
      <c r="E24" s="688"/>
      <c r="F24" s="688"/>
      <c r="G24" s="690"/>
      <c r="H24" s="667"/>
      <c r="I24" s="667"/>
      <c r="J24" s="667"/>
      <c r="K24" s="667"/>
      <c r="L24" s="667"/>
      <c r="M24" s="712"/>
      <c r="N24" s="713"/>
      <c r="O24" s="712"/>
      <c r="P24" s="827"/>
      <c r="Q24" s="827"/>
      <c r="R24" s="122"/>
    </row>
    <row r="25" spans="1:18" s="36" customFormat="1" ht="12.75" x14ac:dyDescent="0.2">
      <c r="A25" s="106" t="s">
        <v>126</v>
      </c>
      <c r="B25" s="330">
        <v>50</v>
      </c>
      <c r="C25" s="332">
        <v>40</v>
      </c>
      <c r="D25" s="801"/>
      <c r="E25" s="688"/>
      <c r="F25" s="688"/>
      <c r="G25" s="690"/>
      <c r="H25" s="667"/>
      <c r="I25" s="667"/>
      <c r="J25" s="667"/>
      <c r="K25" s="667"/>
      <c r="L25" s="667"/>
      <c r="M25" s="712"/>
      <c r="N25" s="713"/>
      <c r="O25" s="712"/>
      <c r="P25" s="827"/>
      <c r="Q25" s="827"/>
      <c r="R25" s="122"/>
    </row>
    <row r="26" spans="1:18" s="36" customFormat="1" ht="12.75" x14ac:dyDescent="0.2">
      <c r="A26" s="37" t="s">
        <v>236</v>
      </c>
      <c r="B26" s="330">
        <v>25</v>
      </c>
      <c r="C26" s="332">
        <v>20</v>
      </c>
      <c r="D26" s="801"/>
      <c r="E26" s="688"/>
      <c r="F26" s="688"/>
      <c r="G26" s="690"/>
      <c r="H26" s="667"/>
      <c r="I26" s="667"/>
      <c r="J26" s="667"/>
      <c r="K26" s="667"/>
      <c r="L26" s="667"/>
      <c r="M26" s="712"/>
      <c r="N26" s="713"/>
      <c r="O26" s="712"/>
      <c r="P26" s="827"/>
      <c r="Q26" s="827"/>
      <c r="R26" s="122"/>
    </row>
    <row r="27" spans="1:18" s="36" customFormat="1" ht="12.75" x14ac:dyDescent="0.2">
      <c r="A27" s="247" t="s">
        <v>457</v>
      </c>
      <c r="B27" s="330">
        <v>26.6</v>
      </c>
      <c r="C27" s="332">
        <v>20</v>
      </c>
      <c r="D27" s="801"/>
      <c r="E27" s="688"/>
      <c r="F27" s="688"/>
      <c r="G27" s="690"/>
      <c r="H27" s="667"/>
      <c r="I27" s="667"/>
      <c r="J27" s="667"/>
      <c r="K27" s="667"/>
      <c r="L27" s="667"/>
      <c r="M27" s="712"/>
      <c r="N27" s="713"/>
      <c r="O27" s="712"/>
      <c r="P27" s="827"/>
      <c r="Q27" s="827"/>
      <c r="R27" s="122"/>
    </row>
    <row r="28" spans="1:18" s="36" customFormat="1" ht="12.75" x14ac:dyDescent="0.2">
      <c r="A28" s="247" t="s">
        <v>458</v>
      </c>
      <c r="B28" s="330">
        <v>28.6</v>
      </c>
      <c r="C28" s="332">
        <v>20</v>
      </c>
      <c r="D28" s="801"/>
      <c r="E28" s="688"/>
      <c r="F28" s="688"/>
      <c r="G28" s="690"/>
      <c r="H28" s="667"/>
      <c r="I28" s="667"/>
      <c r="J28" s="667"/>
      <c r="K28" s="667"/>
      <c r="L28" s="667"/>
      <c r="M28" s="712"/>
      <c r="N28" s="713"/>
      <c r="O28" s="712"/>
      <c r="P28" s="827"/>
      <c r="Q28" s="827"/>
      <c r="R28" s="122"/>
    </row>
    <row r="29" spans="1:18" s="36" customFormat="1" ht="12.75" x14ac:dyDescent="0.2">
      <c r="A29" s="247" t="s">
        <v>459</v>
      </c>
      <c r="B29" s="330">
        <v>30.6</v>
      </c>
      <c r="C29" s="332">
        <v>20</v>
      </c>
      <c r="D29" s="801"/>
      <c r="E29" s="688"/>
      <c r="F29" s="688"/>
      <c r="G29" s="690"/>
      <c r="H29" s="667"/>
      <c r="I29" s="667"/>
      <c r="J29" s="667"/>
      <c r="K29" s="667"/>
      <c r="L29" s="667"/>
      <c r="M29" s="712"/>
      <c r="N29" s="713"/>
      <c r="O29" s="712"/>
      <c r="P29" s="827"/>
      <c r="Q29" s="827"/>
      <c r="R29" s="122"/>
    </row>
    <row r="30" spans="1:18" s="36" customFormat="1" ht="12.75" x14ac:dyDescent="0.2">
      <c r="A30" s="247" t="s">
        <v>460</v>
      </c>
      <c r="B30" s="330">
        <v>33.4</v>
      </c>
      <c r="C30" s="332">
        <v>20</v>
      </c>
      <c r="D30" s="801"/>
      <c r="E30" s="688"/>
      <c r="F30" s="688"/>
      <c r="G30" s="690"/>
      <c r="H30" s="667"/>
      <c r="I30" s="667"/>
      <c r="J30" s="667"/>
      <c r="K30" s="667"/>
      <c r="L30" s="667"/>
      <c r="M30" s="712"/>
      <c r="N30" s="713"/>
      <c r="O30" s="712"/>
      <c r="P30" s="827"/>
      <c r="Q30" s="827"/>
      <c r="R30" s="122"/>
    </row>
    <row r="31" spans="1:18" s="36" customFormat="1" ht="12.75" x14ac:dyDescent="0.2">
      <c r="A31" s="37" t="s">
        <v>125</v>
      </c>
      <c r="B31" s="331" t="s">
        <v>461</v>
      </c>
      <c r="C31" s="333" t="s">
        <v>462</v>
      </c>
      <c r="D31" s="801"/>
      <c r="E31" s="688"/>
      <c r="F31" s="688"/>
      <c r="G31" s="690"/>
      <c r="H31" s="667"/>
      <c r="I31" s="667"/>
      <c r="J31" s="667"/>
      <c r="K31" s="667"/>
      <c r="L31" s="667"/>
      <c r="M31" s="712"/>
      <c r="N31" s="713"/>
      <c r="O31" s="712"/>
      <c r="P31" s="827"/>
      <c r="Q31" s="827"/>
      <c r="R31" s="122"/>
    </row>
    <row r="32" spans="1:18" s="36" customFormat="1" ht="12.75" x14ac:dyDescent="0.2">
      <c r="A32" s="37" t="s">
        <v>199</v>
      </c>
      <c r="B32" s="331" t="s">
        <v>471</v>
      </c>
      <c r="C32" s="333" t="s">
        <v>462</v>
      </c>
      <c r="D32" s="801"/>
      <c r="E32" s="688"/>
      <c r="F32" s="688"/>
      <c r="G32" s="690"/>
      <c r="H32" s="667"/>
      <c r="I32" s="667"/>
      <c r="J32" s="667"/>
      <c r="K32" s="667"/>
      <c r="L32" s="667"/>
      <c r="M32" s="712"/>
      <c r="N32" s="713"/>
      <c r="O32" s="712"/>
      <c r="P32" s="827"/>
      <c r="Q32" s="827"/>
      <c r="R32" s="122"/>
    </row>
    <row r="33" spans="1:22" s="36" customFormat="1" ht="12.75" x14ac:dyDescent="0.2">
      <c r="A33" s="37" t="s">
        <v>200</v>
      </c>
      <c r="B33" s="330">
        <v>8</v>
      </c>
      <c r="C33" s="332">
        <v>8</v>
      </c>
      <c r="D33" s="801"/>
      <c r="E33" s="688"/>
      <c r="F33" s="688"/>
      <c r="G33" s="690"/>
      <c r="H33" s="667"/>
      <c r="I33" s="667"/>
      <c r="J33" s="667"/>
      <c r="K33" s="667"/>
      <c r="L33" s="667"/>
      <c r="M33" s="712"/>
      <c r="N33" s="713"/>
      <c r="O33" s="712"/>
      <c r="P33" s="827"/>
      <c r="Q33" s="827"/>
      <c r="R33" s="122"/>
    </row>
    <row r="34" spans="1:22" s="36" customFormat="1" ht="12.75" x14ac:dyDescent="0.2">
      <c r="A34" s="37" t="s">
        <v>192</v>
      </c>
      <c r="B34" s="330">
        <v>5</v>
      </c>
      <c r="C34" s="332">
        <v>5</v>
      </c>
      <c r="D34" s="801"/>
      <c r="E34" s="688"/>
      <c r="F34" s="688"/>
      <c r="G34" s="690"/>
      <c r="H34" s="667"/>
      <c r="I34" s="667"/>
      <c r="J34" s="667"/>
      <c r="K34" s="667"/>
      <c r="L34" s="667"/>
      <c r="M34" s="712"/>
      <c r="N34" s="713"/>
      <c r="O34" s="712"/>
      <c r="P34" s="827"/>
      <c r="Q34" s="827"/>
      <c r="R34" s="122"/>
      <c r="U34" s="41"/>
      <c r="V34" s="41"/>
    </row>
    <row r="35" spans="1:22" s="36" customFormat="1" ht="12.75" x14ac:dyDescent="0.2">
      <c r="A35" s="37" t="s">
        <v>0</v>
      </c>
      <c r="B35" s="330">
        <v>3</v>
      </c>
      <c r="C35" s="332">
        <v>3</v>
      </c>
      <c r="D35" s="801"/>
      <c r="E35" s="688"/>
      <c r="F35" s="688"/>
      <c r="G35" s="690"/>
      <c r="H35" s="667"/>
      <c r="I35" s="667"/>
      <c r="J35" s="667"/>
      <c r="K35" s="667"/>
      <c r="L35" s="667"/>
      <c r="M35" s="712"/>
      <c r="N35" s="713"/>
      <c r="O35" s="712"/>
      <c r="P35" s="827"/>
      <c r="Q35" s="827"/>
      <c r="R35" s="122"/>
      <c r="U35" s="41"/>
    </row>
    <row r="36" spans="1:22" s="36" customFormat="1" ht="12.75" x14ac:dyDescent="0.2">
      <c r="A36" s="37" t="s">
        <v>202</v>
      </c>
      <c r="B36" s="330">
        <v>0.12</v>
      </c>
      <c r="C36" s="332">
        <v>0.12</v>
      </c>
      <c r="D36" s="801"/>
      <c r="E36" s="688"/>
      <c r="F36" s="688"/>
      <c r="G36" s="690"/>
      <c r="H36" s="667"/>
      <c r="I36" s="667"/>
      <c r="J36" s="667"/>
      <c r="K36" s="667"/>
      <c r="L36" s="667"/>
      <c r="M36" s="712"/>
      <c r="N36" s="713"/>
      <c r="O36" s="712"/>
      <c r="P36" s="827"/>
      <c r="Q36" s="827"/>
      <c r="R36" s="122"/>
    </row>
    <row r="37" spans="1:22" s="36" customFormat="1" ht="12.75" x14ac:dyDescent="0.2">
      <c r="A37" s="37" t="s">
        <v>194</v>
      </c>
      <c r="B37" s="330">
        <v>10</v>
      </c>
      <c r="C37" s="332">
        <v>10</v>
      </c>
      <c r="D37" s="801"/>
      <c r="E37" s="688"/>
      <c r="F37" s="688"/>
      <c r="G37" s="690"/>
      <c r="H37" s="667"/>
      <c r="I37" s="667"/>
      <c r="J37" s="667"/>
      <c r="K37" s="667"/>
      <c r="L37" s="667"/>
      <c r="M37" s="712"/>
      <c r="N37" s="713"/>
      <c r="O37" s="712"/>
      <c r="P37" s="827"/>
      <c r="Q37" s="827"/>
      <c r="R37" s="122"/>
    </row>
    <row r="38" spans="1:22" s="36" customFormat="1" ht="12.75" x14ac:dyDescent="0.2">
      <c r="A38" s="93" t="s">
        <v>325</v>
      </c>
      <c r="B38" s="330">
        <v>54</v>
      </c>
      <c r="C38" s="332">
        <v>40</v>
      </c>
      <c r="D38" s="801"/>
      <c r="E38" s="688"/>
      <c r="F38" s="688"/>
      <c r="G38" s="690"/>
      <c r="H38" s="667"/>
      <c r="I38" s="667"/>
      <c r="J38" s="667"/>
      <c r="K38" s="667"/>
      <c r="L38" s="667"/>
      <c r="M38" s="712"/>
      <c r="N38" s="713"/>
      <c r="O38" s="712"/>
      <c r="P38" s="827"/>
      <c r="Q38" s="827"/>
      <c r="R38" s="122"/>
    </row>
    <row r="39" spans="1:22" s="36" customFormat="1" ht="13.5" customHeight="1" x14ac:dyDescent="0.2">
      <c r="A39" s="247" t="s">
        <v>472</v>
      </c>
      <c r="B39" s="297">
        <v>1.35</v>
      </c>
      <c r="C39" s="334">
        <v>1</v>
      </c>
      <c r="D39" s="801"/>
      <c r="E39" s="688"/>
      <c r="F39" s="688"/>
      <c r="G39" s="690"/>
      <c r="H39" s="667"/>
      <c r="I39" s="667"/>
      <c r="J39" s="667"/>
      <c r="K39" s="667"/>
      <c r="L39" s="667"/>
      <c r="M39" s="712"/>
      <c r="N39" s="713"/>
      <c r="O39" s="712"/>
      <c r="P39" s="827"/>
      <c r="Q39" s="827"/>
      <c r="R39" s="275"/>
    </row>
    <row r="40" spans="1:22" s="36" customFormat="1" ht="13.5" thickBot="1" x14ac:dyDescent="0.25">
      <c r="A40" s="93" t="s">
        <v>218</v>
      </c>
      <c r="B40" s="330">
        <v>2.5</v>
      </c>
      <c r="C40" s="332">
        <v>2.5</v>
      </c>
      <c r="D40" s="869"/>
      <c r="E40" s="807"/>
      <c r="F40" s="807"/>
      <c r="G40" s="808"/>
      <c r="H40" s="809"/>
      <c r="I40" s="809"/>
      <c r="J40" s="809"/>
      <c r="K40" s="809"/>
      <c r="L40" s="809"/>
      <c r="M40" s="842"/>
      <c r="N40" s="843"/>
      <c r="O40" s="842"/>
      <c r="P40" s="845"/>
      <c r="Q40" s="828"/>
      <c r="R40" s="122"/>
    </row>
    <row r="41" spans="1:22" s="36" customFormat="1" ht="12.75" x14ac:dyDescent="0.2">
      <c r="A41" s="115" t="s">
        <v>450</v>
      </c>
      <c r="B41" s="337">
        <v>100</v>
      </c>
      <c r="C41" s="114"/>
      <c r="D41" s="669">
        <v>19.2</v>
      </c>
      <c r="E41" s="672">
        <v>4.4000000000000004</v>
      </c>
      <c r="F41" s="672">
        <v>13.46</v>
      </c>
      <c r="G41" s="675">
        <v>170.47</v>
      </c>
      <c r="H41" s="666">
        <v>58.6</v>
      </c>
      <c r="I41" s="666">
        <v>34.06</v>
      </c>
      <c r="J41" s="666">
        <v>117.4</v>
      </c>
      <c r="K41" s="666">
        <v>1.4</v>
      </c>
      <c r="L41" s="666">
        <v>0.8</v>
      </c>
      <c r="M41" s="680">
        <v>0</v>
      </c>
      <c r="N41" s="711"/>
      <c r="O41" s="680">
        <v>14.6</v>
      </c>
      <c r="P41" s="856"/>
      <c r="Q41" s="859"/>
      <c r="R41" s="122"/>
      <c r="S41" s="41"/>
    </row>
    <row r="42" spans="1:22" s="36" customFormat="1" ht="12.75" x14ac:dyDescent="0.2">
      <c r="A42" s="94" t="s">
        <v>405</v>
      </c>
      <c r="B42" s="294">
        <v>84.4</v>
      </c>
      <c r="C42" s="294">
        <v>74.599999999999994</v>
      </c>
      <c r="D42" s="801"/>
      <c r="E42" s="688"/>
      <c r="F42" s="688"/>
      <c r="G42" s="690"/>
      <c r="H42" s="667"/>
      <c r="I42" s="667"/>
      <c r="J42" s="667"/>
      <c r="K42" s="667"/>
      <c r="L42" s="667"/>
      <c r="M42" s="712"/>
      <c r="N42" s="713"/>
      <c r="O42" s="712"/>
      <c r="P42" s="857"/>
      <c r="Q42" s="860"/>
      <c r="R42" s="122"/>
    </row>
    <row r="43" spans="1:22" s="36" customFormat="1" ht="15.75" customHeight="1" x14ac:dyDescent="0.2">
      <c r="A43" s="94" t="s">
        <v>406</v>
      </c>
      <c r="B43" s="294">
        <v>17.2</v>
      </c>
      <c r="C43" s="294">
        <v>17.2</v>
      </c>
      <c r="D43" s="801"/>
      <c r="E43" s="688"/>
      <c r="F43" s="688"/>
      <c r="G43" s="690"/>
      <c r="H43" s="667"/>
      <c r="I43" s="667"/>
      <c r="J43" s="667"/>
      <c r="K43" s="667"/>
      <c r="L43" s="667"/>
      <c r="M43" s="712"/>
      <c r="N43" s="713"/>
      <c r="O43" s="712"/>
      <c r="P43" s="857"/>
      <c r="Q43" s="860"/>
      <c r="R43" s="122"/>
    </row>
    <row r="44" spans="1:22" s="36" customFormat="1" ht="12.75" x14ac:dyDescent="0.2">
      <c r="A44" s="94" t="s">
        <v>407</v>
      </c>
      <c r="B44" s="294">
        <v>12.4</v>
      </c>
      <c r="C44" s="294">
        <v>12.4</v>
      </c>
      <c r="D44" s="801"/>
      <c r="E44" s="688"/>
      <c r="F44" s="688"/>
      <c r="G44" s="690"/>
      <c r="H44" s="667"/>
      <c r="I44" s="667"/>
      <c r="J44" s="667"/>
      <c r="K44" s="667"/>
      <c r="L44" s="667"/>
      <c r="M44" s="712"/>
      <c r="N44" s="713"/>
      <c r="O44" s="712"/>
      <c r="P44" s="857"/>
      <c r="Q44" s="860"/>
      <c r="R44" s="122"/>
      <c r="T44" s="41"/>
    </row>
    <row r="45" spans="1:22" s="36" customFormat="1" ht="12.75" x14ac:dyDescent="0.2">
      <c r="A45" s="94" t="s">
        <v>408</v>
      </c>
      <c r="B45" s="294">
        <v>11.07</v>
      </c>
      <c r="C45" s="294">
        <v>11.07</v>
      </c>
      <c r="D45" s="801"/>
      <c r="E45" s="688"/>
      <c r="F45" s="688"/>
      <c r="G45" s="690"/>
      <c r="H45" s="667"/>
      <c r="I45" s="667"/>
      <c r="J45" s="667"/>
      <c r="K45" s="667"/>
      <c r="L45" s="667"/>
      <c r="M45" s="712"/>
      <c r="N45" s="713"/>
      <c r="O45" s="712"/>
      <c r="P45" s="857"/>
      <c r="Q45" s="860"/>
      <c r="R45" s="122"/>
    </row>
    <row r="46" spans="1:22" s="36" customFormat="1" ht="12.75" x14ac:dyDescent="0.2">
      <c r="A46" s="94" t="s">
        <v>301</v>
      </c>
      <c r="B46" s="294">
        <v>2.8</v>
      </c>
      <c r="C46" s="294">
        <v>2.8</v>
      </c>
      <c r="D46" s="801"/>
      <c r="E46" s="688"/>
      <c r="F46" s="688"/>
      <c r="G46" s="690"/>
      <c r="H46" s="667"/>
      <c r="I46" s="667"/>
      <c r="J46" s="667"/>
      <c r="K46" s="667"/>
      <c r="L46" s="667"/>
      <c r="M46" s="712"/>
      <c r="N46" s="713"/>
      <c r="O46" s="712"/>
      <c r="P46" s="857"/>
      <c r="Q46" s="860"/>
      <c r="R46" s="122"/>
    </row>
    <row r="47" spans="1:22" s="36" customFormat="1" ht="12.75" x14ac:dyDescent="0.2">
      <c r="A47" s="94" t="s">
        <v>302</v>
      </c>
      <c r="B47" s="334">
        <v>1</v>
      </c>
      <c r="C47" s="334">
        <v>1</v>
      </c>
      <c r="D47" s="801"/>
      <c r="E47" s="688"/>
      <c r="F47" s="688"/>
      <c r="G47" s="690"/>
      <c r="H47" s="667"/>
      <c r="I47" s="667"/>
      <c r="J47" s="667"/>
      <c r="K47" s="667"/>
      <c r="L47" s="667"/>
      <c r="M47" s="712"/>
      <c r="N47" s="713"/>
      <c r="O47" s="712"/>
      <c r="P47" s="857"/>
      <c r="Q47" s="860"/>
      <c r="R47" s="122"/>
    </row>
    <row r="48" spans="1:22" s="36" customFormat="1" ht="13.5" thickBot="1" x14ac:dyDescent="0.25">
      <c r="A48" s="113" t="s">
        <v>409</v>
      </c>
      <c r="B48" s="299">
        <v>11.3</v>
      </c>
      <c r="C48" s="299">
        <v>11.3</v>
      </c>
      <c r="D48" s="802"/>
      <c r="E48" s="688"/>
      <c r="F48" s="688"/>
      <c r="G48" s="690"/>
      <c r="H48" s="667"/>
      <c r="I48" s="667"/>
      <c r="J48" s="667"/>
      <c r="K48" s="667"/>
      <c r="L48" s="667"/>
      <c r="M48" s="712"/>
      <c r="N48" s="713"/>
      <c r="O48" s="712"/>
      <c r="P48" s="857"/>
      <c r="Q48" s="860"/>
      <c r="R48" s="122"/>
    </row>
    <row r="49" spans="1:22" s="36" customFormat="1" ht="12.75" x14ac:dyDescent="0.2">
      <c r="A49" s="108" t="s">
        <v>237</v>
      </c>
      <c r="B49" s="300">
        <v>150</v>
      </c>
      <c r="C49" s="110"/>
      <c r="D49" s="672">
        <v>3</v>
      </c>
      <c r="E49" s="672">
        <v>12.45</v>
      </c>
      <c r="F49" s="672">
        <v>17.25</v>
      </c>
      <c r="G49" s="675">
        <v>188.5</v>
      </c>
      <c r="H49" s="666">
        <v>43.95</v>
      </c>
      <c r="I49" s="666">
        <v>25.95</v>
      </c>
      <c r="J49" s="666">
        <v>88.05</v>
      </c>
      <c r="K49" s="666">
        <v>1.05</v>
      </c>
      <c r="L49" s="666">
        <v>0.6</v>
      </c>
      <c r="M49" s="680">
        <v>0</v>
      </c>
      <c r="N49" s="711"/>
      <c r="O49" s="680">
        <v>10.95</v>
      </c>
      <c r="P49" s="844"/>
      <c r="Q49" s="826"/>
      <c r="R49" s="122"/>
    </row>
    <row r="50" spans="1:22" s="36" customFormat="1" ht="12.75" x14ac:dyDescent="0.2">
      <c r="A50" s="247" t="s">
        <v>457</v>
      </c>
      <c r="B50" s="288">
        <v>88.6</v>
      </c>
      <c r="C50" s="288">
        <v>66.599999999999994</v>
      </c>
      <c r="D50" s="688"/>
      <c r="E50" s="688"/>
      <c r="F50" s="688"/>
      <c r="G50" s="690"/>
      <c r="H50" s="667"/>
      <c r="I50" s="667"/>
      <c r="J50" s="667"/>
      <c r="K50" s="667"/>
      <c r="L50" s="667"/>
      <c r="M50" s="712"/>
      <c r="N50" s="713"/>
      <c r="O50" s="712"/>
      <c r="P50" s="827"/>
      <c r="Q50" s="827"/>
      <c r="R50" s="122"/>
    </row>
    <row r="51" spans="1:22" s="36" customFormat="1" ht="12.75" x14ac:dyDescent="0.2">
      <c r="A51" s="247" t="s">
        <v>458</v>
      </c>
      <c r="B51" s="288">
        <v>95.2</v>
      </c>
      <c r="C51" s="288">
        <v>66.599999999999994</v>
      </c>
      <c r="D51" s="688"/>
      <c r="E51" s="688"/>
      <c r="F51" s="688"/>
      <c r="G51" s="690"/>
      <c r="H51" s="667"/>
      <c r="I51" s="667"/>
      <c r="J51" s="667"/>
      <c r="K51" s="667"/>
      <c r="L51" s="667"/>
      <c r="M51" s="712"/>
      <c r="N51" s="713"/>
      <c r="O51" s="712"/>
      <c r="P51" s="827"/>
      <c r="Q51" s="827"/>
      <c r="R51" s="122"/>
    </row>
    <row r="52" spans="1:22" s="36" customFormat="1" ht="12.75" x14ac:dyDescent="0.2">
      <c r="A52" s="247" t="s">
        <v>459</v>
      </c>
      <c r="B52" s="288">
        <v>102.56</v>
      </c>
      <c r="C52" s="288">
        <v>66.599999999999994</v>
      </c>
      <c r="D52" s="688"/>
      <c r="E52" s="688"/>
      <c r="F52" s="688"/>
      <c r="G52" s="690"/>
      <c r="H52" s="667"/>
      <c r="I52" s="667"/>
      <c r="J52" s="667"/>
      <c r="K52" s="667"/>
      <c r="L52" s="667"/>
      <c r="M52" s="712"/>
      <c r="N52" s="713"/>
      <c r="O52" s="712"/>
      <c r="P52" s="827"/>
      <c r="Q52" s="827"/>
      <c r="R52" s="122"/>
    </row>
    <row r="53" spans="1:22" s="36" customFormat="1" ht="12.75" x14ac:dyDescent="0.2">
      <c r="A53" s="247" t="s">
        <v>460</v>
      </c>
      <c r="B53" s="288">
        <v>111.22</v>
      </c>
      <c r="C53" s="288">
        <v>66.599999999999994</v>
      </c>
      <c r="D53" s="688"/>
      <c r="E53" s="688"/>
      <c r="F53" s="688"/>
      <c r="G53" s="690"/>
      <c r="H53" s="667"/>
      <c r="I53" s="667"/>
      <c r="J53" s="667"/>
      <c r="K53" s="667"/>
      <c r="L53" s="667"/>
      <c r="M53" s="712"/>
      <c r="N53" s="713"/>
      <c r="O53" s="712"/>
      <c r="P53" s="827"/>
      <c r="Q53" s="827"/>
      <c r="R53" s="122"/>
    </row>
    <row r="54" spans="1:22" s="36" customFormat="1" ht="15.75" customHeight="1" x14ac:dyDescent="0.2">
      <c r="A54" s="37" t="s">
        <v>125</v>
      </c>
      <c r="B54" s="288">
        <v>29.9</v>
      </c>
      <c r="C54" s="288">
        <v>23.8</v>
      </c>
      <c r="D54" s="688"/>
      <c r="E54" s="688"/>
      <c r="F54" s="688"/>
      <c r="G54" s="690"/>
      <c r="H54" s="667"/>
      <c r="I54" s="667"/>
      <c r="J54" s="667"/>
      <c r="K54" s="667"/>
      <c r="L54" s="667"/>
      <c r="M54" s="712"/>
      <c r="N54" s="713"/>
      <c r="O54" s="712"/>
      <c r="P54" s="827"/>
      <c r="Q54" s="827"/>
      <c r="R54" s="122"/>
    </row>
    <row r="55" spans="1:22" s="36" customFormat="1" ht="12.75" x14ac:dyDescent="0.2">
      <c r="A55" s="37" t="s">
        <v>199</v>
      </c>
      <c r="B55" s="288">
        <v>14.25</v>
      </c>
      <c r="C55" s="288">
        <v>12</v>
      </c>
      <c r="D55" s="688"/>
      <c r="E55" s="688"/>
      <c r="F55" s="688"/>
      <c r="G55" s="690"/>
      <c r="H55" s="667"/>
      <c r="I55" s="667"/>
      <c r="J55" s="667"/>
      <c r="K55" s="667"/>
      <c r="L55" s="667"/>
      <c r="M55" s="712"/>
      <c r="N55" s="713"/>
      <c r="O55" s="712"/>
      <c r="P55" s="827"/>
      <c r="Q55" s="827"/>
      <c r="R55" s="122"/>
      <c r="T55" s="41"/>
    </row>
    <row r="56" spans="1:22" s="36" customFormat="1" ht="12.75" x14ac:dyDescent="0.2">
      <c r="A56" s="37" t="s">
        <v>238</v>
      </c>
      <c r="B56" s="288">
        <v>37.5</v>
      </c>
      <c r="C56" s="288">
        <v>27</v>
      </c>
      <c r="D56" s="688"/>
      <c r="E56" s="688"/>
      <c r="F56" s="688"/>
      <c r="G56" s="690"/>
      <c r="H56" s="667"/>
      <c r="I56" s="667"/>
      <c r="J56" s="667"/>
      <c r="K56" s="667"/>
      <c r="L56" s="667"/>
      <c r="M56" s="712"/>
      <c r="N56" s="713"/>
      <c r="O56" s="712"/>
      <c r="P56" s="827"/>
      <c r="Q56" s="827"/>
      <c r="R56" s="122"/>
      <c r="T56" s="41"/>
    </row>
    <row r="57" spans="1:22" s="36" customFormat="1" ht="12.75" x14ac:dyDescent="0.2">
      <c r="A57" s="37" t="s">
        <v>192</v>
      </c>
      <c r="B57" s="288">
        <v>8.6999999999999993</v>
      </c>
      <c r="C57" s="288">
        <v>8.6999999999999993</v>
      </c>
      <c r="D57" s="688"/>
      <c r="E57" s="688"/>
      <c r="F57" s="688"/>
      <c r="G57" s="690"/>
      <c r="H57" s="667"/>
      <c r="I57" s="667"/>
      <c r="J57" s="667"/>
      <c r="K57" s="667"/>
      <c r="L57" s="667"/>
      <c r="M57" s="712"/>
      <c r="N57" s="713"/>
      <c r="O57" s="712"/>
      <c r="P57" s="827"/>
      <c r="Q57" s="827"/>
      <c r="R57" s="122"/>
    </row>
    <row r="58" spans="1:22" s="36" customFormat="1" ht="12.75" x14ac:dyDescent="0.2">
      <c r="A58" s="37" t="s">
        <v>216</v>
      </c>
      <c r="B58" s="288">
        <v>2</v>
      </c>
      <c r="C58" s="288">
        <v>2</v>
      </c>
      <c r="D58" s="688"/>
      <c r="E58" s="688"/>
      <c r="F58" s="688"/>
      <c r="G58" s="690"/>
      <c r="H58" s="667"/>
      <c r="I58" s="667"/>
      <c r="J58" s="667"/>
      <c r="K58" s="667"/>
      <c r="L58" s="667"/>
      <c r="M58" s="712"/>
      <c r="N58" s="713"/>
      <c r="O58" s="712"/>
      <c r="P58" s="827"/>
      <c r="Q58" s="827"/>
      <c r="R58" s="122"/>
    </row>
    <row r="59" spans="1:22" s="36" customFormat="1" ht="12.75" x14ac:dyDescent="0.2">
      <c r="A59" s="93" t="s">
        <v>396</v>
      </c>
      <c r="B59" s="288">
        <v>6.75</v>
      </c>
      <c r="C59" s="288">
        <v>6.75</v>
      </c>
      <c r="D59" s="688"/>
      <c r="E59" s="688"/>
      <c r="F59" s="688"/>
      <c r="G59" s="690"/>
      <c r="H59" s="667"/>
      <c r="I59" s="667"/>
      <c r="J59" s="667"/>
      <c r="K59" s="667"/>
      <c r="L59" s="667"/>
      <c r="M59" s="712"/>
      <c r="N59" s="713"/>
      <c r="O59" s="712"/>
      <c r="P59" s="827"/>
      <c r="Q59" s="827"/>
      <c r="R59" s="122"/>
    </row>
    <row r="60" spans="1:22" s="36" customFormat="1" ht="12.75" x14ac:dyDescent="0.2">
      <c r="A60" s="93" t="s">
        <v>203</v>
      </c>
      <c r="B60" s="291">
        <v>0.45</v>
      </c>
      <c r="C60" s="291">
        <v>0.45</v>
      </c>
      <c r="D60" s="688"/>
      <c r="E60" s="688"/>
      <c r="F60" s="688"/>
      <c r="G60" s="690"/>
      <c r="H60" s="667"/>
      <c r="I60" s="667"/>
      <c r="J60" s="667"/>
      <c r="K60" s="667"/>
      <c r="L60" s="667"/>
      <c r="M60" s="712"/>
      <c r="N60" s="713"/>
      <c r="O60" s="712"/>
      <c r="P60" s="827"/>
      <c r="Q60" s="827"/>
      <c r="R60" s="122"/>
      <c r="S60" s="41"/>
    </row>
    <row r="61" spans="1:22" s="36" customFormat="1" ht="13.5" customHeight="1" thickBot="1" x14ac:dyDescent="0.25">
      <c r="A61" s="86" t="s">
        <v>218</v>
      </c>
      <c r="B61" s="289">
        <v>0.45</v>
      </c>
      <c r="C61" s="289">
        <v>0.45</v>
      </c>
      <c r="D61" s="807"/>
      <c r="E61" s="807"/>
      <c r="F61" s="807"/>
      <c r="G61" s="808"/>
      <c r="H61" s="809"/>
      <c r="I61" s="809"/>
      <c r="J61" s="809"/>
      <c r="K61" s="809"/>
      <c r="L61" s="809"/>
      <c r="M61" s="842"/>
      <c r="N61" s="843"/>
      <c r="O61" s="842"/>
      <c r="P61" s="845"/>
      <c r="Q61" s="828"/>
      <c r="R61" s="122"/>
      <c r="V61" s="41"/>
    </row>
    <row r="62" spans="1:22" s="36" customFormat="1" ht="25.5" x14ac:dyDescent="0.2">
      <c r="A62" s="108" t="s">
        <v>239</v>
      </c>
      <c r="B62" s="300">
        <v>200</v>
      </c>
      <c r="C62" s="338"/>
      <c r="D62" s="672">
        <v>0.6</v>
      </c>
      <c r="E62" s="672">
        <v>0</v>
      </c>
      <c r="F62" s="672">
        <v>31.4</v>
      </c>
      <c r="G62" s="675">
        <v>125</v>
      </c>
      <c r="H62" s="666">
        <v>19.48</v>
      </c>
      <c r="I62" s="666">
        <v>15.32</v>
      </c>
      <c r="J62" s="666">
        <v>31.94</v>
      </c>
      <c r="K62" s="666">
        <v>0.54</v>
      </c>
      <c r="L62" s="666">
        <v>0</v>
      </c>
      <c r="M62" s="680">
        <v>0.02</v>
      </c>
      <c r="N62" s="711"/>
      <c r="O62" s="680">
        <v>0.82</v>
      </c>
      <c r="P62" s="856"/>
      <c r="Q62" s="847"/>
      <c r="R62" s="122"/>
      <c r="V62" s="41"/>
    </row>
    <row r="63" spans="1:22" s="36" customFormat="1" ht="12.75" x14ac:dyDescent="0.2">
      <c r="A63" s="158" t="s">
        <v>424</v>
      </c>
      <c r="B63" s="288">
        <v>20</v>
      </c>
      <c r="C63" s="288">
        <v>20</v>
      </c>
      <c r="D63" s="688"/>
      <c r="E63" s="688"/>
      <c r="F63" s="688"/>
      <c r="G63" s="690"/>
      <c r="H63" s="667"/>
      <c r="I63" s="667"/>
      <c r="J63" s="667"/>
      <c r="K63" s="667"/>
      <c r="L63" s="667"/>
      <c r="M63" s="712"/>
      <c r="N63" s="713"/>
      <c r="O63" s="712"/>
      <c r="P63" s="857"/>
      <c r="Q63" s="847"/>
      <c r="R63" s="122"/>
    </row>
    <row r="64" spans="1:22" s="36" customFormat="1" ht="12.75" x14ac:dyDescent="0.2">
      <c r="A64" s="158" t="s">
        <v>9</v>
      </c>
      <c r="B64" s="288">
        <v>20</v>
      </c>
      <c r="C64" s="288">
        <v>20</v>
      </c>
      <c r="D64" s="688"/>
      <c r="E64" s="688"/>
      <c r="F64" s="688"/>
      <c r="G64" s="690"/>
      <c r="H64" s="667"/>
      <c r="I64" s="667"/>
      <c r="J64" s="667"/>
      <c r="K64" s="667"/>
      <c r="L64" s="667"/>
      <c r="M64" s="712"/>
      <c r="N64" s="713"/>
      <c r="O64" s="712"/>
      <c r="P64" s="857"/>
      <c r="Q64" s="847"/>
      <c r="R64" s="122"/>
    </row>
    <row r="65" spans="1:20" s="36" customFormat="1" ht="13.5" thickBot="1" x14ac:dyDescent="0.25">
      <c r="A65" s="248" t="s">
        <v>473</v>
      </c>
      <c r="B65" s="289">
        <v>0.2</v>
      </c>
      <c r="C65" s="289">
        <v>0.2</v>
      </c>
      <c r="D65" s="689"/>
      <c r="E65" s="689"/>
      <c r="F65" s="689"/>
      <c r="G65" s="691"/>
      <c r="H65" s="668"/>
      <c r="I65" s="668"/>
      <c r="J65" s="668"/>
      <c r="K65" s="668"/>
      <c r="L65" s="668"/>
      <c r="M65" s="714"/>
      <c r="N65" s="715"/>
      <c r="O65" s="714"/>
      <c r="P65" s="858"/>
      <c r="Q65" s="847"/>
      <c r="R65" s="122"/>
      <c r="T65" s="41"/>
    </row>
    <row r="66" spans="1:20" s="36" customFormat="1" ht="13.5" thickBot="1" x14ac:dyDescent="0.25">
      <c r="A66" s="98" t="s">
        <v>212</v>
      </c>
      <c r="B66" s="211">
        <v>76</v>
      </c>
      <c r="C66" s="284"/>
      <c r="D66" s="231">
        <v>7.1</v>
      </c>
      <c r="E66" s="70">
        <v>0.92</v>
      </c>
      <c r="F66" s="70">
        <v>43.43</v>
      </c>
      <c r="G66" s="67">
        <v>212.5</v>
      </c>
      <c r="H66" s="67">
        <v>127.8</v>
      </c>
      <c r="I66" s="67">
        <v>3.11</v>
      </c>
      <c r="J66" s="67">
        <v>139.5</v>
      </c>
      <c r="K66" s="67">
        <v>43.2</v>
      </c>
      <c r="L66" s="67">
        <v>0.34</v>
      </c>
      <c r="M66" s="67">
        <v>0.28999999999999998</v>
      </c>
      <c r="N66" s="67">
        <v>0.24</v>
      </c>
      <c r="O66" s="70">
        <v>0.18</v>
      </c>
      <c r="P66" s="244">
        <f>SUM(O66)</f>
        <v>0.18</v>
      </c>
      <c r="Q66" s="328" t="e">
        <f>SUM(#REF!)</f>
        <v>#REF!</v>
      </c>
      <c r="R66" s="122"/>
      <c r="T66" s="41"/>
    </row>
    <row r="67" spans="1:20" s="75" customFormat="1" ht="13.5" thickBot="1" x14ac:dyDescent="0.25">
      <c r="A67" s="71" t="s">
        <v>196</v>
      </c>
      <c r="B67" s="254"/>
      <c r="C67" s="335"/>
      <c r="D67" s="116">
        <f t="shared" ref="D67:M67" si="1">SUM(D21:D66)</f>
        <v>44.5</v>
      </c>
      <c r="E67" s="116">
        <f t="shared" si="1"/>
        <v>36.67</v>
      </c>
      <c r="F67" s="116">
        <f t="shared" si="1"/>
        <v>122.14000000000001</v>
      </c>
      <c r="G67" s="117">
        <f t="shared" si="1"/>
        <v>997.17</v>
      </c>
      <c r="H67" s="117">
        <f t="shared" si="1"/>
        <v>358.72999999999996</v>
      </c>
      <c r="I67" s="117">
        <f t="shared" si="1"/>
        <v>103.04</v>
      </c>
      <c r="J67" s="117">
        <f t="shared" si="1"/>
        <v>398.69</v>
      </c>
      <c r="K67" s="117">
        <f t="shared" si="1"/>
        <v>47.940000000000005</v>
      </c>
      <c r="L67" s="117">
        <f t="shared" si="1"/>
        <v>1.7700000000000002</v>
      </c>
      <c r="M67" s="863">
        <f t="shared" si="1"/>
        <v>0.35</v>
      </c>
      <c r="N67" s="864"/>
      <c r="O67" s="863">
        <f>SUM(O21:O66)</f>
        <v>49.45</v>
      </c>
      <c r="P67" s="865"/>
      <c r="Q67" s="372"/>
      <c r="R67" s="329"/>
    </row>
    <row r="68" spans="1:20" s="36" customFormat="1" ht="13.5" thickBot="1" x14ac:dyDescent="0.25">
      <c r="A68" s="68" t="s">
        <v>214</v>
      </c>
      <c r="B68" s="70"/>
      <c r="C68" s="231"/>
      <c r="D68" s="231"/>
      <c r="E68" s="70"/>
      <c r="F68" s="70"/>
      <c r="G68" s="67"/>
      <c r="H68" s="67"/>
      <c r="I68" s="67"/>
      <c r="J68" s="67"/>
      <c r="K68" s="67"/>
      <c r="L68" s="67"/>
      <c r="M68" s="773"/>
      <c r="N68" s="774"/>
      <c r="O68" s="773"/>
      <c r="P68" s="775"/>
      <c r="Q68" s="371"/>
      <c r="R68" s="122"/>
    </row>
    <row r="69" spans="1:20" s="36" customFormat="1" ht="13.5" thickBot="1" x14ac:dyDescent="0.25">
      <c r="A69" s="98" t="s">
        <v>242</v>
      </c>
      <c r="B69" s="111">
        <v>25</v>
      </c>
      <c r="C69" s="231"/>
      <c r="D69" s="231">
        <v>3.55</v>
      </c>
      <c r="E69" s="70">
        <v>3.2</v>
      </c>
      <c r="F69" s="70">
        <v>35</v>
      </c>
      <c r="G69" s="67">
        <v>181</v>
      </c>
      <c r="H69" s="67">
        <v>15</v>
      </c>
      <c r="I69" s="67">
        <v>1</v>
      </c>
      <c r="J69" s="67">
        <v>45</v>
      </c>
      <c r="K69" s="67">
        <v>10</v>
      </c>
      <c r="L69" s="67">
        <v>0.03</v>
      </c>
      <c r="M69" s="773">
        <v>0.01</v>
      </c>
      <c r="N69" s="774"/>
      <c r="O69" s="773">
        <v>0</v>
      </c>
      <c r="P69" s="775"/>
      <c r="Q69" s="371"/>
      <c r="R69" s="122"/>
    </row>
    <row r="70" spans="1:20" s="36" customFormat="1" ht="13.5" thickBot="1" x14ac:dyDescent="0.25">
      <c r="A70" s="98" t="s">
        <v>243</v>
      </c>
      <c r="B70" s="111">
        <v>200</v>
      </c>
      <c r="C70" s="233"/>
      <c r="D70" s="231">
        <v>1</v>
      </c>
      <c r="E70" s="70">
        <v>0</v>
      </c>
      <c r="F70" s="70">
        <v>27.4</v>
      </c>
      <c r="G70" s="67">
        <v>110</v>
      </c>
      <c r="H70" s="67">
        <v>14</v>
      </c>
      <c r="I70" s="67">
        <v>2.8</v>
      </c>
      <c r="J70" s="67">
        <v>14</v>
      </c>
      <c r="K70" s="67">
        <v>8</v>
      </c>
      <c r="L70" s="67">
        <v>0.02</v>
      </c>
      <c r="M70" s="773">
        <v>0.2</v>
      </c>
      <c r="N70" s="774"/>
      <c r="O70" s="773">
        <v>4</v>
      </c>
      <c r="P70" s="775"/>
      <c r="Q70" s="371"/>
      <c r="R70" s="122"/>
    </row>
    <row r="71" spans="1:20" s="36" customFormat="1" ht="13.5" thickBot="1" x14ac:dyDescent="0.25">
      <c r="A71" s="68" t="s">
        <v>196</v>
      </c>
      <c r="B71" s="76"/>
      <c r="C71" s="233"/>
      <c r="D71" s="56">
        <f t="shared" ref="D71:M71" si="2">D69+D70</f>
        <v>4.55</v>
      </c>
      <c r="E71" s="56">
        <f t="shared" si="2"/>
        <v>3.2</v>
      </c>
      <c r="F71" s="56">
        <f t="shared" si="2"/>
        <v>62.4</v>
      </c>
      <c r="G71" s="78">
        <f t="shared" si="2"/>
        <v>291</v>
      </c>
      <c r="H71" s="78">
        <f t="shared" si="2"/>
        <v>29</v>
      </c>
      <c r="I71" s="78">
        <f t="shared" si="2"/>
        <v>3.8</v>
      </c>
      <c r="J71" s="78">
        <f t="shared" si="2"/>
        <v>59</v>
      </c>
      <c r="K71" s="78">
        <f t="shared" si="2"/>
        <v>18</v>
      </c>
      <c r="L71" s="78">
        <f t="shared" si="2"/>
        <v>0.05</v>
      </c>
      <c r="M71" s="866">
        <f t="shared" si="2"/>
        <v>0.21000000000000002</v>
      </c>
      <c r="N71" s="867"/>
      <c r="O71" s="866">
        <f>O69+O70</f>
        <v>4</v>
      </c>
      <c r="P71" s="868"/>
      <c r="Q71" s="373"/>
      <c r="R71" s="122"/>
    </row>
    <row r="72" spans="1:20" s="36" customFormat="1" ht="12.75" x14ac:dyDescent="0.2">
      <c r="A72" s="757" t="s">
        <v>563</v>
      </c>
      <c r="B72" s="799"/>
      <c r="C72" s="799"/>
      <c r="D72" s="761">
        <f t="shared" ref="D72:M72" si="3">D19+D67+D71</f>
        <v>71.22</v>
      </c>
      <c r="E72" s="761">
        <f t="shared" si="3"/>
        <v>71.010000000000005</v>
      </c>
      <c r="F72" s="761">
        <f t="shared" si="3"/>
        <v>331.04999999999995</v>
      </c>
      <c r="G72" s="861">
        <f>G19+G67+G71</f>
        <v>2204.4299999999998</v>
      </c>
      <c r="H72" s="763">
        <f t="shared" si="3"/>
        <v>602.23</v>
      </c>
      <c r="I72" s="763">
        <f t="shared" si="3"/>
        <v>143.60000000000002</v>
      </c>
      <c r="J72" s="763">
        <f t="shared" si="3"/>
        <v>732.49</v>
      </c>
      <c r="K72" s="763">
        <f t="shared" si="3"/>
        <v>179.17</v>
      </c>
      <c r="L72" s="763">
        <f t="shared" si="3"/>
        <v>2.12</v>
      </c>
      <c r="M72" s="850">
        <f t="shared" si="3"/>
        <v>1.2</v>
      </c>
      <c r="N72" s="851"/>
      <c r="O72" s="850">
        <f>N19+O67+O71</f>
        <v>78.03</v>
      </c>
      <c r="P72" s="854"/>
      <c r="Q72" s="848"/>
      <c r="R72" s="122"/>
    </row>
    <row r="73" spans="1:20" s="36" customFormat="1" ht="13.5" thickBot="1" x14ac:dyDescent="0.25">
      <c r="A73" s="791"/>
      <c r="B73" s="800"/>
      <c r="C73" s="800"/>
      <c r="D73" s="762"/>
      <c r="E73" s="762"/>
      <c r="F73" s="762"/>
      <c r="G73" s="862"/>
      <c r="H73" s="764"/>
      <c r="I73" s="764"/>
      <c r="J73" s="764"/>
      <c r="K73" s="764"/>
      <c r="L73" s="764"/>
      <c r="M73" s="852"/>
      <c r="N73" s="853"/>
      <c r="O73" s="852"/>
      <c r="P73" s="855"/>
      <c r="Q73" s="849"/>
      <c r="R73" s="122"/>
    </row>
    <row r="74" spans="1:20" s="36" customFormat="1" ht="12.75" x14ac:dyDescent="0.2">
      <c r="R74" s="41"/>
      <c r="T74" s="41"/>
    </row>
  </sheetData>
  <mergeCells count="132">
    <mergeCell ref="D23:D40"/>
    <mergeCell ref="E23:E40"/>
    <mergeCell ref="F23:F40"/>
    <mergeCell ref="G23:G40"/>
    <mergeCell ref="H23:H40"/>
    <mergeCell ref="I23:I40"/>
    <mergeCell ref="J23:J40"/>
    <mergeCell ref="K23:K40"/>
    <mergeCell ref="J49:J61"/>
    <mergeCell ref="B72:B73"/>
    <mergeCell ref="D72:D73"/>
    <mergeCell ref="E72:E73"/>
    <mergeCell ref="F72:F73"/>
    <mergeCell ref="G72:G73"/>
    <mergeCell ref="H72:H73"/>
    <mergeCell ref="M67:N67"/>
    <mergeCell ref="O67:P67"/>
    <mergeCell ref="M70:N70"/>
    <mergeCell ref="O70:P70"/>
    <mergeCell ref="M71:N71"/>
    <mergeCell ref="O71:P71"/>
    <mergeCell ref="M68:N68"/>
    <mergeCell ref="Q62:Q65"/>
    <mergeCell ref="L23:L40"/>
    <mergeCell ref="Q72:Q73"/>
    <mergeCell ref="I72:I73"/>
    <mergeCell ref="J72:J73"/>
    <mergeCell ref="K72:K73"/>
    <mergeCell ref="L72:L73"/>
    <mergeCell ref="M72:N73"/>
    <mergeCell ref="O72:P73"/>
    <mergeCell ref="K49:K61"/>
    <mergeCell ref="O68:P68"/>
    <mergeCell ref="M69:N69"/>
    <mergeCell ref="O69:P69"/>
    <mergeCell ref="M62:N65"/>
    <mergeCell ref="O62:P65"/>
    <mergeCell ref="I49:I61"/>
    <mergeCell ref="K41:K48"/>
    <mergeCell ref="L41:L48"/>
    <mergeCell ref="M41:N48"/>
    <mergeCell ref="O41:P48"/>
    <mergeCell ref="Q41:Q48"/>
    <mergeCell ref="L49:L61"/>
    <mergeCell ref="M49:N61"/>
    <mergeCell ref="O49:P61"/>
    <mergeCell ref="D62:D65"/>
    <mergeCell ref="E62:E65"/>
    <mergeCell ref="F62:F65"/>
    <mergeCell ref="G62:G65"/>
    <mergeCell ref="H62:H65"/>
    <mergeCell ref="I62:I65"/>
    <mergeCell ref="J62:J65"/>
    <mergeCell ref="K62:K65"/>
    <mergeCell ref="L62:L65"/>
    <mergeCell ref="N19:O19"/>
    <mergeCell ref="M23:N40"/>
    <mergeCell ref="O23:P40"/>
    <mergeCell ref="Q23:Q40"/>
    <mergeCell ref="Q10:Q12"/>
    <mergeCell ref="N18:O18"/>
    <mergeCell ref="M10:M12"/>
    <mergeCell ref="N10:O12"/>
    <mergeCell ref="J13:J16"/>
    <mergeCell ref="K13:K16"/>
    <mergeCell ref="Q49:Q61"/>
    <mergeCell ref="L13:L16"/>
    <mergeCell ref="J10:J12"/>
    <mergeCell ref="K10:K12"/>
    <mergeCell ref="L10:L12"/>
    <mergeCell ref="A20:Q20"/>
    <mergeCell ref="P10:P12"/>
    <mergeCell ref="I21:I22"/>
    <mergeCell ref="J21:J22"/>
    <mergeCell ref="K21:K22"/>
    <mergeCell ref="L21:L22"/>
    <mergeCell ref="N17:O17"/>
    <mergeCell ref="M21:N22"/>
    <mergeCell ref="O21:P22"/>
    <mergeCell ref="Q21:Q22"/>
    <mergeCell ref="F10:F12"/>
    <mergeCell ref="G10:G12"/>
    <mergeCell ref="H10:H12"/>
    <mergeCell ref="I10:I12"/>
    <mergeCell ref="D13:D16"/>
    <mergeCell ref="E13:E16"/>
    <mergeCell ref="F13:F16"/>
    <mergeCell ref="G13:G16"/>
    <mergeCell ref="H13:H16"/>
    <mergeCell ref="I13:I16"/>
    <mergeCell ref="D10:D12"/>
    <mergeCell ref="E10:E12"/>
    <mergeCell ref="A1:P1"/>
    <mergeCell ref="A2:P2"/>
    <mergeCell ref="Q1:Q2"/>
    <mergeCell ref="D3:D9"/>
    <mergeCell ref="E3:E9"/>
    <mergeCell ref="F3:F9"/>
    <mergeCell ref="G3:G9"/>
    <mergeCell ref="H3:H9"/>
    <mergeCell ref="I3:I9"/>
    <mergeCell ref="J3:J9"/>
    <mergeCell ref="K3:K9"/>
    <mergeCell ref="L3:L9"/>
    <mergeCell ref="M3:M9"/>
    <mergeCell ref="N3:O9"/>
    <mergeCell ref="P3:P9"/>
    <mergeCell ref="Q3:Q9"/>
    <mergeCell ref="A72:A73"/>
    <mergeCell ref="M13:M16"/>
    <mergeCell ref="N13:O16"/>
    <mergeCell ref="P13:P16"/>
    <mergeCell ref="Q13:Q16"/>
    <mergeCell ref="D21:D22"/>
    <mergeCell ref="C21:C22"/>
    <mergeCell ref="C72:C73"/>
    <mergeCell ref="I41:I48"/>
    <mergeCell ref="J41:J48"/>
    <mergeCell ref="D41:D48"/>
    <mergeCell ref="E41:E48"/>
    <mergeCell ref="F41:F48"/>
    <mergeCell ref="G41:G48"/>
    <mergeCell ref="H41:H48"/>
    <mergeCell ref="E21:E22"/>
    <mergeCell ref="F21:F22"/>
    <mergeCell ref="G21:G22"/>
    <mergeCell ref="H21:H22"/>
    <mergeCell ref="D49:D61"/>
    <mergeCell ref="E49:E61"/>
    <mergeCell ref="F49:F61"/>
    <mergeCell ref="G49:G61"/>
    <mergeCell ref="H49:H61"/>
  </mergeCells>
  <pageMargins left="0.11811023622047245" right="0.11811023622047245" top="0" bottom="0" header="0" footer="0"/>
  <pageSetup paperSize="9" scale="72" orientation="portrait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:F15"/>
    </sheetView>
  </sheetViews>
  <sheetFormatPr defaultRowHeight="15" x14ac:dyDescent="0.25"/>
  <cols>
    <col min="4" max="4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tabSelected="1" workbookViewId="0">
      <selection activeCell="A70" sqref="A70:XFD73"/>
    </sheetView>
  </sheetViews>
  <sheetFormatPr defaultRowHeight="15" x14ac:dyDescent="0.25"/>
  <cols>
    <col min="1" max="1" width="31.85546875" customWidth="1"/>
    <col min="2" max="2" width="0.42578125" hidden="1" customWidth="1"/>
  </cols>
  <sheetData>
    <row r="1" spans="1:15" s="36" customFormat="1" ht="21" customHeight="1" x14ac:dyDescent="0.25">
      <c r="A1" s="902" t="s">
        <v>577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</row>
    <row r="2" spans="1:15" s="36" customFormat="1" ht="13.5" thickBot="1" x14ac:dyDescent="0.25">
      <c r="A2" s="794" t="s">
        <v>223</v>
      </c>
      <c r="B2" s="812"/>
      <c r="C2" s="904"/>
      <c r="D2" s="904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</row>
    <row r="3" spans="1:15" ht="15.75" thickBot="1" x14ac:dyDescent="0.3">
      <c r="A3" s="905" t="s">
        <v>247</v>
      </c>
      <c r="B3" s="906"/>
      <c r="C3" s="472">
        <v>100</v>
      </c>
      <c r="D3" s="473"/>
      <c r="E3" s="856">
        <v>0.45</v>
      </c>
      <c r="F3" s="789">
        <v>2.0499999999999998</v>
      </c>
      <c r="G3" s="884">
        <v>1.95</v>
      </c>
      <c r="H3" s="711">
        <v>43.5</v>
      </c>
      <c r="I3" s="666">
        <v>7</v>
      </c>
      <c r="J3" s="666">
        <v>10</v>
      </c>
      <c r="K3" s="666">
        <v>0</v>
      </c>
      <c r="L3" s="666">
        <v>0.45</v>
      </c>
      <c r="M3" s="666">
        <v>0.03</v>
      </c>
      <c r="N3" s="666">
        <v>0.02</v>
      </c>
      <c r="O3" s="666">
        <v>12.5</v>
      </c>
    </row>
    <row r="4" spans="1:15" ht="15.75" thickBot="1" x14ac:dyDescent="0.3">
      <c r="A4" s="907" t="s">
        <v>334</v>
      </c>
      <c r="B4" s="724"/>
      <c r="C4" s="448">
        <v>118</v>
      </c>
      <c r="D4" s="449">
        <v>100</v>
      </c>
      <c r="E4" s="858"/>
      <c r="F4" s="879"/>
      <c r="G4" s="753"/>
      <c r="H4" s="715"/>
      <c r="I4" s="668"/>
      <c r="J4" s="668"/>
      <c r="K4" s="668"/>
      <c r="L4" s="668"/>
      <c r="M4" s="668"/>
      <c r="N4" s="668"/>
      <c r="O4" s="668"/>
    </row>
    <row r="5" spans="1:15" x14ac:dyDescent="0.25">
      <c r="A5" s="876" t="s">
        <v>411</v>
      </c>
      <c r="B5" s="887"/>
      <c r="C5" s="567">
        <v>100</v>
      </c>
      <c r="D5" s="451"/>
      <c r="E5" s="672">
        <v>18.48</v>
      </c>
      <c r="F5" s="690">
        <v>8.36</v>
      </c>
      <c r="G5" s="667">
        <v>4</v>
      </c>
      <c r="H5" s="666">
        <v>170.4</v>
      </c>
      <c r="I5" s="666">
        <v>0.1</v>
      </c>
      <c r="J5" s="666">
        <v>2.87</v>
      </c>
      <c r="K5" s="666">
        <v>0.23</v>
      </c>
      <c r="L5" s="666">
        <v>1.8</v>
      </c>
      <c r="M5" s="666">
        <v>16.79</v>
      </c>
      <c r="N5" s="666">
        <v>3.41</v>
      </c>
      <c r="O5" s="666">
        <v>25.34</v>
      </c>
    </row>
    <row r="6" spans="1:15" x14ac:dyDescent="0.25">
      <c r="A6" s="723" t="s">
        <v>322</v>
      </c>
      <c r="B6" s="724"/>
      <c r="C6" s="568">
        <v>135</v>
      </c>
      <c r="D6" s="453">
        <v>90</v>
      </c>
      <c r="E6" s="688"/>
      <c r="F6" s="690"/>
      <c r="G6" s="667"/>
      <c r="H6" s="667"/>
      <c r="I6" s="667"/>
      <c r="J6" s="667"/>
      <c r="K6" s="667"/>
      <c r="L6" s="667"/>
      <c r="M6" s="667"/>
      <c r="N6" s="667"/>
      <c r="O6" s="667"/>
    </row>
    <row r="7" spans="1:15" x14ac:dyDescent="0.25">
      <c r="A7" s="723" t="s">
        <v>406</v>
      </c>
      <c r="B7" s="724"/>
      <c r="C7" s="568">
        <v>22.5</v>
      </c>
      <c r="D7" s="453">
        <v>22.5</v>
      </c>
      <c r="E7" s="688"/>
      <c r="F7" s="690"/>
      <c r="G7" s="667"/>
      <c r="H7" s="667"/>
      <c r="I7" s="667"/>
      <c r="J7" s="667"/>
      <c r="K7" s="667"/>
      <c r="L7" s="667"/>
      <c r="M7" s="667"/>
      <c r="N7" s="667"/>
      <c r="O7" s="667"/>
    </row>
    <row r="8" spans="1:15" x14ac:dyDescent="0.25">
      <c r="A8" s="723" t="s">
        <v>318</v>
      </c>
      <c r="B8" s="724"/>
      <c r="C8" s="568">
        <v>3.9</v>
      </c>
      <c r="D8" s="453">
        <v>3.9</v>
      </c>
      <c r="E8" s="688"/>
      <c r="F8" s="690"/>
      <c r="G8" s="667"/>
      <c r="H8" s="667"/>
      <c r="I8" s="667"/>
      <c r="J8" s="667"/>
      <c r="K8" s="667"/>
      <c r="L8" s="667"/>
      <c r="M8" s="667"/>
      <c r="N8" s="667"/>
      <c r="O8" s="667"/>
    </row>
    <row r="9" spans="1:15" x14ac:dyDescent="0.25">
      <c r="A9" s="723" t="s">
        <v>412</v>
      </c>
      <c r="B9" s="724"/>
      <c r="C9" s="568">
        <v>3.9</v>
      </c>
      <c r="D9" s="453">
        <v>3.9</v>
      </c>
      <c r="E9" s="688"/>
      <c r="F9" s="690"/>
      <c r="G9" s="667"/>
      <c r="H9" s="667"/>
      <c r="I9" s="667"/>
      <c r="J9" s="667"/>
      <c r="K9" s="667"/>
      <c r="L9" s="667"/>
      <c r="M9" s="667"/>
      <c r="N9" s="667"/>
      <c r="O9" s="667"/>
    </row>
    <row r="10" spans="1:15" x14ac:dyDescent="0.25">
      <c r="A10" s="723" t="s">
        <v>413</v>
      </c>
      <c r="B10" s="724"/>
      <c r="C10" s="568">
        <v>14.5</v>
      </c>
      <c r="D10" s="453">
        <v>14.5</v>
      </c>
      <c r="E10" s="688"/>
      <c r="F10" s="690"/>
      <c r="G10" s="667"/>
      <c r="H10" s="667"/>
      <c r="I10" s="667"/>
      <c r="J10" s="667"/>
      <c r="K10" s="667"/>
      <c r="L10" s="667"/>
      <c r="M10" s="667"/>
      <c r="N10" s="667"/>
      <c r="O10" s="667"/>
    </row>
    <row r="11" spans="1:15" x14ac:dyDescent="0.25">
      <c r="A11" s="723" t="s">
        <v>318</v>
      </c>
      <c r="B11" s="724"/>
      <c r="C11" s="568">
        <v>1.8</v>
      </c>
      <c r="D11" s="453">
        <v>1.8</v>
      </c>
      <c r="E11" s="688"/>
      <c r="F11" s="690"/>
      <c r="G11" s="667"/>
      <c r="H11" s="667"/>
      <c r="I11" s="667"/>
      <c r="J11" s="667"/>
      <c r="K11" s="667"/>
      <c r="L11" s="667"/>
      <c r="M11" s="667"/>
      <c r="N11" s="667"/>
      <c r="O11" s="667"/>
    </row>
    <row r="12" spans="1:15" ht="15.75" thickBot="1" x14ac:dyDescent="0.3">
      <c r="A12" s="726" t="s">
        <v>218</v>
      </c>
      <c r="B12" s="727"/>
      <c r="C12" s="569">
        <v>2</v>
      </c>
      <c r="D12" s="455">
        <v>2</v>
      </c>
      <c r="E12" s="689"/>
      <c r="F12" s="691"/>
      <c r="G12" s="668"/>
      <c r="H12" s="668"/>
      <c r="I12" s="668"/>
      <c r="J12" s="668"/>
      <c r="K12" s="668"/>
      <c r="L12" s="668"/>
      <c r="M12" s="668"/>
      <c r="N12" s="668"/>
      <c r="O12" s="668"/>
    </row>
    <row r="13" spans="1:15" x14ac:dyDescent="0.25">
      <c r="A13" s="898" t="s">
        <v>323</v>
      </c>
      <c r="B13" s="881"/>
      <c r="C13" s="469">
        <v>150</v>
      </c>
      <c r="D13" s="570"/>
      <c r="E13" s="899">
        <v>5.25</v>
      </c>
      <c r="F13" s="690">
        <v>6.15</v>
      </c>
      <c r="G13" s="667">
        <v>35.25</v>
      </c>
      <c r="H13" s="666">
        <v>221.5</v>
      </c>
      <c r="I13" s="829">
        <v>2.33</v>
      </c>
      <c r="J13" s="829">
        <v>20.55</v>
      </c>
      <c r="K13" s="829">
        <v>110.06</v>
      </c>
      <c r="L13" s="829">
        <v>2.33</v>
      </c>
      <c r="M13" s="829">
        <v>0.24</v>
      </c>
      <c r="N13" s="829">
        <v>0.05</v>
      </c>
      <c r="O13" s="829">
        <v>0</v>
      </c>
    </row>
    <row r="14" spans="1:15" ht="15" customHeight="1" x14ac:dyDescent="0.25">
      <c r="A14" s="694" t="s">
        <v>500</v>
      </c>
      <c r="B14" s="724"/>
      <c r="C14" s="470">
        <v>170.6</v>
      </c>
      <c r="D14" s="568">
        <v>128.30000000000001</v>
      </c>
      <c r="E14" s="900"/>
      <c r="F14" s="690"/>
      <c r="G14" s="667"/>
      <c r="H14" s="667"/>
      <c r="I14" s="830"/>
      <c r="J14" s="830"/>
      <c r="K14" s="830"/>
      <c r="L14" s="830"/>
      <c r="M14" s="830"/>
      <c r="N14" s="830"/>
      <c r="O14" s="830"/>
    </row>
    <row r="15" spans="1:15" ht="15" customHeight="1" x14ac:dyDescent="0.25">
      <c r="A15" s="694" t="s">
        <v>484</v>
      </c>
      <c r="B15" s="724"/>
      <c r="C15" s="470">
        <v>183.4</v>
      </c>
      <c r="D15" s="568">
        <v>128.30000000000001</v>
      </c>
      <c r="E15" s="900"/>
      <c r="F15" s="690"/>
      <c r="G15" s="667"/>
      <c r="H15" s="667"/>
      <c r="I15" s="830"/>
      <c r="J15" s="830"/>
      <c r="K15" s="830"/>
      <c r="L15" s="830"/>
      <c r="M15" s="830"/>
      <c r="N15" s="830"/>
      <c r="O15" s="830"/>
    </row>
    <row r="16" spans="1:15" ht="15" customHeight="1" x14ac:dyDescent="0.25">
      <c r="A16" s="694" t="s">
        <v>485</v>
      </c>
      <c r="B16" s="724"/>
      <c r="C16" s="470">
        <v>197.5</v>
      </c>
      <c r="D16" s="568">
        <v>128.30000000000001</v>
      </c>
      <c r="E16" s="900"/>
      <c r="F16" s="690"/>
      <c r="G16" s="667"/>
      <c r="H16" s="667"/>
      <c r="I16" s="830"/>
      <c r="J16" s="830"/>
      <c r="K16" s="830"/>
      <c r="L16" s="830"/>
      <c r="M16" s="830"/>
      <c r="N16" s="830"/>
      <c r="O16" s="830"/>
    </row>
    <row r="17" spans="1:15" ht="15" customHeight="1" x14ac:dyDescent="0.25">
      <c r="A17" s="694" t="s">
        <v>486</v>
      </c>
      <c r="B17" s="724"/>
      <c r="C17" s="470">
        <v>214.2</v>
      </c>
      <c r="D17" s="568">
        <v>128.30000000000001</v>
      </c>
      <c r="E17" s="900"/>
      <c r="F17" s="690"/>
      <c r="G17" s="667"/>
      <c r="H17" s="667"/>
      <c r="I17" s="830"/>
      <c r="J17" s="830"/>
      <c r="K17" s="830"/>
      <c r="L17" s="830"/>
      <c r="M17" s="830"/>
      <c r="N17" s="830"/>
      <c r="O17" s="830"/>
    </row>
    <row r="18" spans="1:15" x14ac:dyDescent="0.25">
      <c r="A18" s="694" t="s">
        <v>406</v>
      </c>
      <c r="B18" s="724"/>
      <c r="C18" s="470">
        <v>23.7</v>
      </c>
      <c r="D18" s="568">
        <v>23.7</v>
      </c>
      <c r="E18" s="900"/>
      <c r="F18" s="690"/>
      <c r="G18" s="667"/>
      <c r="H18" s="667"/>
      <c r="I18" s="830"/>
      <c r="J18" s="830"/>
      <c r="K18" s="830"/>
      <c r="L18" s="830"/>
      <c r="M18" s="830"/>
      <c r="N18" s="830"/>
      <c r="O18" s="830"/>
    </row>
    <row r="19" spans="1:15" x14ac:dyDescent="0.25">
      <c r="A19" s="694" t="s">
        <v>318</v>
      </c>
      <c r="B19" s="724"/>
      <c r="C19" s="470">
        <v>5.25</v>
      </c>
      <c r="D19" s="568">
        <v>5.25</v>
      </c>
      <c r="E19" s="900"/>
      <c r="F19" s="690"/>
      <c r="G19" s="667"/>
      <c r="H19" s="667"/>
      <c r="I19" s="830"/>
      <c r="J19" s="830"/>
      <c r="K19" s="830"/>
      <c r="L19" s="830"/>
      <c r="M19" s="830"/>
      <c r="N19" s="830"/>
      <c r="O19" s="830"/>
    </row>
    <row r="20" spans="1:15" ht="15.75" thickBot="1" x14ac:dyDescent="0.3">
      <c r="A20" s="696" t="s">
        <v>218</v>
      </c>
      <c r="B20" s="754"/>
      <c r="C20" s="471">
        <v>2</v>
      </c>
      <c r="D20" s="569">
        <v>2</v>
      </c>
      <c r="E20" s="901"/>
      <c r="F20" s="691"/>
      <c r="G20" s="668"/>
      <c r="H20" s="668"/>
      <c r="I20" s="831"/>
      <c r="J20" s="831"/>
      <c r="K20" s="831"/>
      <c r="L20" s="831"/>
      <c r="M20" s="831"/>
      <c r="N20" s="831"/>
      <c r="O20" s="831"/>
    </row>
    <row r="21" spans="1:15" s="36" customFormat="1" ht="18" customHeight="1" x14ac:dyDescent="0.2">
      <c r="A21" s="892" t="s">
        <v>248</v>
      </c>
      <c r="B21" s="893"/>
      <c r="C21" s="571">
        <v>200</v>
      </c>
      <c r="D21" s="570"/>
      <c r="E21" s="666">
        <v>1.4</v>
      </c>
      <c r="F21" s="669">
        <v>1.6</v>
      </c>
      <c r="G21" s="672">
        <v>16.399999999999999</v>
      </c>
      <c r="H21" s="672">
        <v>87</v>
      </c>
      <c r="I21" s="675">
        <v>66</v>
      </c>
      <c r="J21" s="666">
        <v>0.8</v>
      </c>
      <c r="K21" s="666">
        <v>50</v>
      </c>
      <c r="L21" s="666">
        <v>12</v>
      </c>
      <c r="M21" s="666">
        <v>0.02</v>
      </c>
      <c r="N21" s="666">
        <v>0.08</v>
      </c>
      <c r="O21" s="666">
        <v>0.6</v>
      </c>
    </row>
    <row r="22" spans="1:15" s="36" customFormat="1" ht="12.75" x14ac:dyDescent="0.2">
      <c r="A22" s="694" t="s">
        <v>249</v>
      </c>
      <c r="B22" s="724"/>
      <c r="C22" s="470">
        <v>1</v>
      </c>
      <c r="D22" s="574">
        <v>1</v>
      </c>
      <c r="E22" s="667"/>
      <c r="F22" s="801"/>
      <c r="G22" s="688"/>
      <c r="H22" s="688"/>
      <c r="I22" s="690"/>
      <c r="J22" s="667"/>
      <c r="K22" s="667"/>
      <c r="L22" s="667"/>
      <c r="M22" s="667"/>
      <c r="N22" s="667"/>
      <c r="O22" s="667"/>
    </row>
    <row r="23" spans="1:15" s="36" customFormat="1" ht="11.25" customHeight="1" x14ac:dyDescent="0.2">
      <c r="A23" s="694" t="s">
        <v>203</v>
      </c>
      <c r="B23" s="724"/>
      <c r="C23" s="470">
        <v>15</v>
      </c>
      <c r="D23" s="574">
        <v>15</v>
      </c>
      <c r="E23" s="667"/>
      <c r="F23" s="801"/>
      <c r="G23" s="688"/>
      <c r="H23" s="688"/>
      <c r="I23" s="690"/>
      <c r="J23" s="667"/>
      <c r="K23" s="667"/>
      <c r="L23" s="667"/>
      <c r="M23" s="667"/>
      <c r="N23" s="667"/>
      <c r="O23" s="667"/>
    </row>
    <row r="24" spans="1:15" s="36" customFormat="1" ht="13.5" customHeight="1" thickBot="1" x14ac:dyDescent="0.25">
      <c r="A24" s="696" t="s">
        <v>440</v>
      </c>
      <c r="B24" s="754"/>
      <c r="C24" s="471">
        <v>50</v>
      </c>
      <c r="D24" s="575">
        <v>50</v>
      </c>
      <c r="E24" s="667"/>
      <c r="F24" s="801"/>
      <c r="G24" s="689"/>
      <c r="H24" s="689"/>
      <c r="I24" s="691"/>
      <c r="J24" s="668"/>
      <c r="K24" s="668"/>
      <c r="L24" s="668"/>
      <c r="M24" s="668"/>
      <c r="N24" s="668"/>
      <c r="O24" s="668"/>
    </row>
    <row r="25" spans="1:15" s="36" customFormat="1" ht="13.5" thickBot="1" x14ac:dyDescent="0.25">
      <c r="A25" s="832" t="s">
        <v>451</v>
      </c>
      <c r="B25" s="782"/>
      <c r="C25" s="572">
        <v>38</v>
      </c>
      <c r="D25" s="576">
        <v>38</v>
      </c>
      <c r="E25" s="284">
        <v>5.28</v>
      </c>
      <c r="F25" s="284">
        <v>0.96</v>
      </c>
      <c r="G25" s="436">
        <v>31.68</v>
      </c>
      <c r="H25" s="436">
        <v>159.04</v>
      </c>
      <c r="I25" s="431">
        <v>28</v>
      </c>
      <c r="J25" s="431">
        <v>3.12</v>
      </c>
      <c r="K25" s="431">
        <v>126.4</v>
      </c>
      <c r="L25" s="431">
        <v>37.6</v>
      </c>
      <c r="M25" s="431">
        <v>0.14000000000000001</v>
      </c>
      <c r="N25" s="431">
        <v>0.06</v>
      </c>
      <c r="O25" s="431">
        <v>0</v>
      </c>
    </row>
    <row r="26" spans="1:15" s="36" customFormat="1" ht="13.5" thickBot="1" x14ac:dyDescent="0.25">
      <c r="A26" s="792" t="s">
        <v>213</v>
      </c>
      <c r="B26" s="833"/>
      <c r="C26" s="573">
        <v>115</v>
      </c>
      <c r="D26" s="576">
        <v>115</v>
      </c>
      <c r="E26" s="284">
        <v>5.13</v>
      </c>
      <c r="F26" s="467">
        <v>1.88</v>
      </c>
      <c r="G26" s="436">
        <v>7.38</v>
      </c>
      <c r="H26" s="436">
        <v>72.25</v>
      </c>
      <c r="I26" s="431">
        <v>155</v>
      </c>
      <c r="J26" s="431">
        <v>0.12</v>
      </c>
      <c r="K26" s="431">
        <v>118.75</v>
      </c>
      <c r="L26" s="431">
        <v>18.75</v>
      </c>
      <c r="M26" s="431">
        <v>0.04</v>
      </c>
      <c r="N26" s="431">
        <v>0</v>
      </c>
      <c r="O26" s="431">
        <v>0.7</v>
      </c>
    </row>
    <row r="27" spans="1:15" s="75" customFormat="1" ht="13.5" thickBot="1" x14ac:dyDescent="0.25">
      <c r="A27" s="894" t="s">
        <v>196</v>
      </c>
      <c r="B27" s="895"/>
      <c r="C27" s="896"/>
      <c r="D27" s="897"/>
      <c r="E27" s="429">
        <f>E3+E5+E13+E21+E25+E26</f>
        <v>35.99</v>
      </c>
      <c r="F27" s="429">
        <f>F3+F5+F13+F21+F25+F26</f>
        <v>21.000000000000004</v>
      </c>
      <c r="G27" s="429">
        <f>G3+G5+G13+G21+G25+G26</f>
        <v>96.66</v>
      </c>
      <c r="H27" s="429">
        <f>H3+H5+H13+H21+H25+H26</f>
        <v>753.68999999999994</v>
      </c>
      <c r="I27" s="429">
        <f>I3+I5+I13+I21+I25+I26</f>
        <v>258.43</v>
      </c>
      <c r="J27" s="437">
        <f t="shared" ref="J27:O27" si="0">J3+J5+J13+J21+J25+J26</f>
        <v>37.459999999999994</v>
      </c>
      <c r="K27" s="437">
        <f t="shared" si="0"/>
        <v>405.44000000000005</v>
      </c>
      <c r="L27" s="437">
        <f t="shared" si="0"/>
        <v>72.930000000000007</v>
      </c>
      <c r="M27" s="437">
        <f t="shared" si="0"/>
        <v>17.259999999999998</v>
      </c>
      <c r="N27" s="437">
        <f t="shared" si="0"/>
        <v>3.62</v>
      </c>
      <c r="O27" s="437">
        <f t="shared" si="0"/>
        <v>39.140000000000008</v>
      </c>
    </row>
    <row r="28" spans="1:15" s="36" customFormat="1" ht="12.75" customHeight="1" thickBot="1" x14ac:dyDescent="0.25">
      <c r="A28" s="888" t="s">
        <v>252</v>
      </c>
      <c r="B28" s="889"/>
      <c r="C28" s="890"/>
      <c r="D28" s="890"/>
      <c r="E28" s="888"/>
      <c r="F28" s="891"/>
      <c r="G28" s="446"/>
      <c r="H28" s="232"/>
      <c r="I28" s="430"/>
      <c r="J28" s="430"/>
      <c r="K28" s="430"/>
      <c r="L28" s="430"/>
      <c r="M28" s="430"/>
      <c r="N28" s="430"/>
      <c r="O28" s="430"/>
    </row>
    <row r="29" spans="1:15" ht="3.75" hidden="1" customHeight="1" thickBot="1" x14ac:dyDescent="0.3">
      <c r="A29" s="876" t="s">
        <v>253</v>
      </c>
      <c r="B29" s="887"/>
      <c r="C29" s="567">
        <v>100</v>
      </c>
      <c r="D29" s="451"/>
      <c r="E29" s="688">
        <v>2.2000000000000002</v>
      </c>
      <c r="F29" s="690">
        <v>7.6</v>
      </c>
      <c r="G29" s="667">
        <v>11.4</v>
      </c>
      <c r="H29" s="666">
        <v>129</v>
      </c>
      <c r="I29" s="884">
        <v>42.1</v>
      </c>
      <c r="J29" s="884">
        <v>34.299999999999997</v>
      </c>
      <c r="K29" s="884">
        <v>0</v>
      </c>
      <c r="L29" s="884">
        <v>1.9</v>
      </c>
      <c r="M29" s="884">
        <v>0.06</v>
      </c>
      <c r="N29" s="884">
        <v>0.08</v>
      </c>
      <c r="O29" s="884">
        <v>14.9</v>
      </c>
    </row>
    <row r="30" spans="1:15" ht="15.75" hidden="1" thickBot="1" x14ac:dyDescent="0.3">
      <c r="A30" s="723" t="s">
        <v>254</v>
      </c>
      <c r="B30" s="724"/>
      <c r="C30" s="568">
        <v>96</v>
      </c>
      <c r="D30" s="453">
        <v>75</v>
      </c>
      <c r="E30" s="688"/>
      <c r="F30" s="690"/>
      <c r="G30" s="667"/>
      <c r="H30" s="667"/>
      <c r="I30" s="667"/>
      <c r="J30" s="667"/>
      <c r="K30" s="667"/>
      <c r="L30" s="667"/>
      <c r="M30" s="667"/>
      <c r="N30" s="667"/>
      <c r="O30" s="667"/>
    </row>
    <row r="31" spans="1:15" ht="15.75" hidden="1" thickBot="1" x14ac:dyDescent="0.3">
      <c r="A31" s="723" t="s">
        <v>199</v>
      </c>
      <c r="B31" s="724"/>
      <c r="C31" s="568">
        <v>21</v>
      </c>
      <c r="D31" s="453">
        <v>18</v>
      </c>
      <c r="E31" s="688"/>
      <c r="F31" s="690"/>
      <c r="G31" s="667"/>
      <c r="H31" s="667"/>
      <c r="I31" s="667"/>
      <c r="J31" s="667"/>
      <c r="K31" s="667"/>
      <c r="L31" s="667"/>
      <c r="M31" s="667"/>
      <c r="N31" s="667"/>
      <c r="O31" s="667"/>
    </row>
    <row r="32" spans="1:15" ht="15.75" hidden="1" thickBot="1" x14ac:dyDescent="0.3">
      <c r="A32" s="723" t="s">
        <v>200</v>
      </c>
      <c r="B32" s="724"/>
      <c r="C32" s="568">
        <v>28</v>
      </c>
      <c r="D32" s="453">
        <v>28</v>
      </c>
      <c r="E32" s="688"/>
      <c r="F32" s="690"/>
      <c r="G32" s="667"/>
      <c r="H32" s="667"/>
      <c r="I32" s="667"/>
      <c r="J32" s="667"/>
      <c r="K32" s="667"/>
      <c r="L32" s="667"/>
      <c r="M32" s="667"/>
      <c r="N32" s="667"/>
      <c r="O32" s="667"/>
    </row>
    <row r="33" spans="1:15" ht="15.75" hidden="1" thickBot="1" x14ac:dyDescent="0.3">
      <c r="A33" s="723" t="s">
        <v>201</v>
      </c>
      <c r="B33" s="724"/>
      <c r="C33" s="568">
        <v>8</v>
      </c>
      <c r="D33" s="453">
        <v>8</v>
      </c>
      <c r="E33" s="688"/>
      <c r="F33" s="690"/>
      <c r="G33" s="667"/>
      <c r="H33" s="667"/>
      <c r="I33" s="667"/>
      <c r="J33" s="667"/>
      <c r="K33" s="667"/>
      <c r="L33" s="667"/>
      <c r="M33" s="667"/>
      <c r="N33" s="667"/>
      <c r="O33" s="667"/>
    </row>
    <row r="34" spans="1:15" ht="15.75" hidden="1" thickBot="1" x14ac:dyDescent="0.3">
      <c r="A34" s="723" t="s">
        <v>202</v>
      </c>
      <c r="B34" s="724"/>
      <c r="C34" s="568">
        <v>0.45</v>
      </c>
      <c r="D34" s="453">
        <v>0.45</v>
      </c>
      <c r="E34" s="688"/>
      <c r="F34" s="690"/>
      <c r="G34" s="667"/>
      <c r="H34" s="667"/>
      <c r="I34" s="667"/>
      <c r="J34" s="667"/>
      <c r="K34" s="667"/>
      <c r="L34" s="667"/>
      <c r="M34" s="667"/>
      <c r="N34" s="667"/>
      <c r="O34" s="667"/>
    </row>
    <row r="35" spans="1:15" ht="15.75" hidden="1" thickBot="1" x14ac:dyDescent="0.3">
      <c r="A35" s="723" t="s">
        <v>203</v>
      </c>
      <c r="B35" s="724"/>
      <c r="C35" s="568">
        <v>1.2</v>
      </c>
      <c r="D35" s="453">
        <v>1.2</v>
      </c>
      <c r="E35" s="688"/>
      <c r="F35" s="690"/>
      <c r="G35" s="667"/>
      <c r="H35" s="667"/>
      <c r="I35" s="667"/>
      <c r="J35" s="667"/>
      <c r="K35" s="667"/>
      <c r="L35" s="667"/>
      <c r="M35" s="667"/>
      <c r="N35" s="667"/>
      <c r="O35" s="667"/>
    </row>
    <row r="36" spans="1:15" ht="15.75" hidden="1" thickBot="1" x14ac:dyDescent="0.3">
      <c r="A36" s="726" t="s">
        <v>218</v>
      </c>
      <c r="B36" s="727"/>
      <c r="C36" s="569">
        <v>1</v>
      </c>
      <c r="D36" s="455">
        <v>1</v>
      </c>
      <c r="E36" s="688"/>
      <c r="F36" s="691"/>
      <c r="G36" s="668"/>
      <c r="H36" s="668"/>
      <c r="I36" s="753"/>
      <c r="J36" s="753"/>
      <c r="K36" s="753"/>
      <c r="L36" s="753"/>
      <c r="M36" s="753"/>
      <c r="N36" s="753"/>
      <c r="O36" s="753"/>
    </row>
    <row r="37" spans="1:15" ht="15" customHeight="1" thickBot="1" x14ac:dyDescent="0.3">
      <c r="A37" s="882" t="s">
        <v>255</v>
      </c>
      <c r="B37" s="883"/>
      <c r="C37" s="468" t="s">
        <v>258</v>
      </c>
      <c r="D37" s="457"/>
      <c r="E37" s="789">
        <v>15.4</v>
      </c>
      <c r="F37" s="789">
        <v>8.3000000000000007</v>
      </c>
      <c r="G37" s="789">
        <v>18.8</v>
      </c>
      <c r="H37" s="789">
        <v>219</v>
      </c>
      <c r="I37" s="884">
        <v>22.5</v>
      </c>
      <c r="J37" s="884">
        <v>34</v>
      </c>
      <c r="K37" s="884">
        <v>0</v>
      </c>
      <c r="L37" s="884">
        <v>1.25</v>
      </c>
      <c r="M37" s="884">
        <v>0.13</v>
      </c>
      <c r="N37" s="884">
        <v>0.08</v>
      </c>
      <c r="O37" s="884">
        <v>9.75</v>
      </c>
    </row>
    <row r="38" spans="1:15" x14ac:dyDescent="0.25">
      <c r="A38" s="885" t="s">
        <v>500</v>
      </c>
      <c r="B38" s="886"/>
      <c r="C38" s="470">
        <v>100</v>
      </c>
      <c r="D38" s="577">
        <v>75</v>
      </c>
      <c r="E38" s="878"/>
      <c r="F38" s="878"/>
      <c r="G38" s="878"/>
      <c r="H38" s="878"/>
      <c r="I38" s="667"/>
      <c r="J38" s="667"/>
      <c r="K38" s="667"/>
      <c r="L38" s="667"/>
      <c r="M38" s="667"/>
      <c r="N38" s="667"/>
      <c r="O38" s="667"/>
    </row>
    <row r="39" spans="1:15" x14ac:dyDescent="0.25">
      <c r="A39" s="723" t="s">
        <v>484</v>
      </c>
      <c r="B39" s="725"/>
      <c r="C39" s="470">
        <v>107.3</v>
      </c>
      <c r="D39" s="568">
        <v>75</v>
      </c>
      <c r="E39" s="878"/>
      <c r="F39" s="878"/>
      <c r="G39" s="878"/>
      <c r="H39" s="878"/>
      <c r="I39" s="667"/>
      <c r="J39" s="667"/>
      <c r="K39" s="667"/>
      <c r="L39" s="667"/>
      <c r="M39" s="667"/>
      <c r="N39" s="667"/>
      <c r="O39" s="667"/>
    </row>
    <row r="40" spans="1:15" x14ac:dyDescent="0.25">
      <c r="A40" s="723" t="s">
        <v>485</v>
      </c>
      <c r="B40" s="725"/>
      <c r="C40" s="470">
        <v>115.5</v>
      </c>
      <c r="D40" s="568">
        <v>75</v>
      </c>
      <c r="E40" s="878"/>
      <c r="F40" s="878"/>
      <c r="G40" s="878"/>
      <c r="H40" s="878"/>
      <c r="I40" s="667"/>
      <c r="J40" s="667"/>
      <c r="K40" s="667"/>
      <c r="L40" s="667"/>
      <c r="M40" s="667"/>
      <c r="N40" s="667"/>
      <c r="O40" s="667"/>
    </row>
    <row r="41" spans="1:15" x14ac:dyDescent="0.25">
      <c r="A41" s="723" t="s">
        <v>486</v>
      </c>
      <c r="B41" s="725"/>
      <c r="C41" s="470">
        <v>125.3</v>
      </c>
      <c r="D41" s="568">
        <v>75</v>
      </c>
      <c r="E41" s="878"/>
      <c r="F41" s="878"/>
      <c r="G41" s="878"/>
      <c r="H41" s="878"/>
      <c r="I41" s="667"/>
      <c r="J41" s="667"/>
      <c r="K41" s="667"/>
      <c r="L41" s="667"/>
      <c r="M41" s="667"/>
      <c r="N41" s="667"/>
      <c r="O41" s="667"/>
    </row>
    <row r="42" spans="1:15" x14ac:dyDescent="0.25">
      <c r="A42" s="723" t="s">
        <v>10</v>
      </c>
      <c r="B42" s="725"/>
      <c r="C42" s="470">
        <v>5</v>
      </c>
      <c r="D42" s="568">
        <v>5</v>
      </c>
      <c r="E42" s="878"/>
      <c r="F42" s="878"/>
      <c r="G42" s="878"/>
      <c r="H42" s="878"/>
      <c r="I42" s="667"/>
      <c r="J42" s="667"/>
      <c r="K42" s="667"/>
      <c r="L42" s="667"/>
      <c r="M42" s="667"/>
      <c r="N42" s="667"/>
      <c r="O42" s="667"/>
    </row>
    <row r="43" spans="1:15" x14ac:dyDescent="0.25">
      <c r="A43" s="723" t="s">
        <v>256</v>
      </c>
      <c r="B43" s="725"/>
      <c r="C43" s="470">
        <v>13</v>
      </c>
      <c r="D43" s="568">
        <v>10</v>
      </c>
      <c r="E43" s="878"/>
      <c r="F43" s="878"/>
      <c r="G43" s="878"/>
      <c r="H43" s="878"/>
      <c r="I43" s="667"/>
      <c r="J43" s="667"/>
      <c r="K43" s="667"/>
      <c r="L43" s="667"/>
      <c r="M43" s="667"/>
      <c r="N43" s="667"/>
      <c r="O43" s="667"/>
    </row>
    <row r="44" spans="1:15" x14ac:dyDescent="0.25">
      <c r="A44" s="723" t="s">
        <v>199</v>
      </c>
      <c r="B44" s="725"/>
      <c r="C44" s="470">
        <v>12</v>
      </c>
      <c r="D44" s="568">
        <v>10</v>
      </c>
      <c r="E44" s="878"/>
      <c r="F44" s="878"/>
      <c r="G44" s="878"/>
      <c r="H44" s="878"/>
      <c r="I44" s="667"/>
      <c r="J44" s="667"/>
      <c r="K44" s="667"/>
      <c r="L44" s="667"/>
      <c r="M44" s="667"/>
      <c r="N44" s="667"/>
      <c r="O44" s="667"/>
    </row>
    <row r="45" spans="1:15" x14ac:dyDescent="0.25">
      <c r="A45" s="723" t="s">
        <v>192</v>
      </c>
      <c r="B45" s="725"/>
      <c r="C45" s="470">
        <v>3</v>
      </c>
      <c r="D45" s="568">
        <v>3</v>
      </c>
      <c r="E45" s="878"/>
      <c r="F45" s="878"/>
      <c r="G45" s="878"/>
      <c r="H45" s="878"/>
      <c r="I45" s="667"/>
      <c r="J45" s="667"/>
      <c r="K45" s="667"/>
      <c r="L45" s="667"/>
      <c r="M45" s="667"/>
      <c r="N45" s="667"/>
      <c r="O45" s="667"/>
    </row>
    <row r="46" spans="1:15" x14ac:dyDescent="0.25">
      <c r="A46" s="723" t="s">
        <v>218</v>
      </c>
      <c r="B46" s="725"/>
      <c r="C46" s="470">
        <v>2.5</v>
      </c>
      <c r="D46" s="568">
        <v>2.5</v>
      </c>
      <c r="E46" s="878"/>
      <c r="F46" s="878"/>
      <c r="G46" s="878"/>
      <c r="H46" s="878"/>
      <c r="I46" s="667"/>
      <c r="J46" s="667"/>
      <c r="K46" s="667"/>
      <c r="L46" s="667"/>
      <c r="M46" s="667"/>
      <c r="N46" s="667"/>
      <c r="O46" s="667"/>
    </row>
    <row r="47" spans="1:15" ht="15.75" thickBot="1" x14ac:dyDescent="0.3">
      <c r="A47" s="726" t="s">
        <v>257</v>
      </c>
      <c r="B47" s="728"/>
      <c r="C47" s="471">
        <v>44.5</v>
      </c>
      <c r="D47" s="569">
        <v>31.1</v>
      </c>
      <c r="E47" s="879"/>
      <c r="F47" s="879"/>
      <c r="G47" s="879"/>
      <c r="H47" s="879"/>
      <c r="I47" s="753"/>
      <c r="J47" s="753"/>
      <c r="K47" s="753"/>
      <c r="L47" s="753"/>
      <c r="M47" s="753"/>
      <c r="N47" s="753"/>
      <c r="O47" s="753"/>
    </row>
    <row r="48" spans="1:15" x14ac:dyDescent="0.25">
      <c r="A48" s="880" t="s">
        <v>259</v>
      </c>
      <c r="B48" s="881"/>
      <c r="C48" s="571">
        <v>100</v>
      </c>
      <c r="D48" s="570"/>
      <c r="E48" s="789">
        <v>13.5</v>
      </c>
      <c r="F48" s="789">
        <v>16.3</v>
      </c>
      <c r="G48" s="789">
        <v>15.5</v>
      </c>
      <c r="H48" s="789">
        <v>266</v>
      </c>
      <c r="I48" s="667">
        <v>10.5</v>
      </c>
      <c r="J48" s="667">
        <v>22.2</v>
      </c>
      <c r="K48" s="667">
        <v>0</v>
      </c>
      <c r="L48" s="667">
        <v>1.5</v>
      </c>
      <c r="M48" s="667">
        <v>0.6</v>
      </c>
      <c r="N48" s="667">
        <v>0.2</v>
      </c>
      <c r="O48" s="667">
        <v>2.4</v>
      </c>
    </row>
    <row r="49" spans="1:15" x14ac:dyDescent="0.25">
      <c r="A49" s="723" t="s">
        <v>260</v>
      </c>
      <c r="B49" s="724"/>
      <c r="C49" s="470">
        <v>108</v>
      </c>
      <c r="D49" s="568">
        <v>80</v>
      </c>
      <c r="E49" s="878"/>
      <c r="F49" s="878"/>
      <c r="G49" s="878"/>
      <c r="H49" s="878"/>
      <c r="I49" s="667"/>
      <c r="J49" s="667"/>
      <c r="K49" s="667"/>
      <c r="L49" s="667"/>
      <c r="M49" s="667"/>
      <c r="N49" s="667"/>
      <c r="O49" s="667"/>
    </row>
    <row r="50" spans="1:15" x14ac:dyDescent="0.25">
      <c r="A50" s="723" t="s">
        <v>261</v>
      </c>
      <c r="B50" s="724"/>
      <c r="C50" s="470">
        <v>16</v>
      </c>
      <c r="D50" s="568">
        <v>16</v>
      </c>
      <c r="E50" s="878"/>
      <c r="F50" s="878"/>
      <c r="G50" s="878"/>
      <c r="H50" s="878"/>
      <c r="I50" s="667"/>
      <c r="J50" s="667"/>
      <c r="K50" s="667"/>
      <c r="L50" s="667"/>
      <c r="M50" s="667"/>
      <c r="N50" s="667"/>
      <c r="O50" s="667"/>
    </row>
    <row r="51" spans="1:15" x14ac:dyDescent="0.25">
      <c r="A51" s="723" t="s">
        <v>262</v>
      </c>
      <c r="B51" s="724"/>
      <c r="C51" s="470">
        <v>20</v>
      </c>
      <c r="D51" s="568">
        <v>20</v>
      </c>
      <c r="E51" s="878"/>
      <c r="F51" s="878"/>
      <c r="G51" s="878"/>
      <c r="H51" s="878"/>
      <c r="I51" s="667"/>
      <c r="J51" s="667"/>
      <c r="K51" s="667"/>
      <c r="L51" s="667"/>
      <c r="M51" s="667"/>
      <c r="N51" s="667"/>
      <c r="O51" s="667"/>
    </row>
    <row r="52" spans="1:15" x14ac:dyDescent="0.25">
      <c r="A52" s="723" t="s">
        <v>193</v>
      </c>
      <c r="B52" s="724"/>
      <c r="C52" s="470">
        <v>10</v>
      </c>
      <c r="D52" s="568">
        <v>10</v>
      </c>
      <c r="E52" s="878"/>
      <c r="F52" s="878"/>
      <c r="G52" s="878"/>
      <c r="H52" s="878"/>
      <c r="I52" s="667"/>
      <c r="J52" s="667"/>
      <c r="K52" s="667"/>
      <c r="L52" s="667"/>
      <c r="M52" s="667"/>
      <c r="N52" s="667"/>
      <c r="O52" s="667"/>
    </row>
    <row r="53" spans="1:15" x14ac:dyDescent="0.25">
      <c r="A53" s="723" t="s">
        <v>201</v>
      </c>
      <c r="B53" s="724"/>
      <c r="C53" s="470">
        <v>6</v>
      </c>
      <c r="D53" s="568">
        <v>6</v>
      </c>
      <c r="E53" s="878"/>
      <c r="F53" s="878"/>
      <c r="G53" s="878"/>
      <c r="H53" s="878"/>
      <c r="I53" s="667"/>
      <c r="J53" s="667"/>
      <c r="K53" s="667"/>
      <c r="L53" s="667"/>
      <c r="M53" s="667"/>
      <c r="N53" s="667"/>
      <c r="O53" s="667"/>
    </row>
    <row r="54" spans="1:15" x14ac:dyDescent="0.25">
      <c r="A54" s="723" t="s">
        <v>218</v>
      </c>
      <c r="B54" s="724"/>
      <c r="C54" s="470">
        <v>2</v>
      </c>
      <c r="D54" s="568">
        <v>2</v>
      </c>
      <c r="E54" s="878"/>
      <c r="F54" s="878"/>
      <c r="G54" s="878"/>
      <c r="H54" s="878"/>
      <c r="I54" s="667"/>
      <c r="J54" s="667"/>
      <c r="K54" s="667"/>
      <c r="L54" s="667"/>
      <c r="M54" s="667"/>
      <c r="N54" s="667"/>
      <c r="O54" s="667"/>
    </row>
    <row r="55" spans="1:15" ht="15.75" thickBot="1" x14ac:dyDescent="0.3">
      <c r="A55" s="726" t="s">
        <v>335</v>
      </c>
      <c r="B55" s="727"/>
      <c r="C55" s="471">
        <v>12</v>
      </c>
      <c r="D55" s="569">
        <v>10</v>
      </c>
      <c r="E55" s="878"/>
      <c r="F55" s="878"/>
      <c r="G55" s="878"/>
      <c r="H55" s="878"/>
      <c r="I55" s="667"/>
      <c r="J55" s="667"/>
      <c r="K55" s="667"/>
      <c r="L55" s="667"/>
      <c r="M55" s="667"/>
      <c r="N55" s="667"/>
      <c r="O55" s="667"/>
    </row>
    <row r="56" spans="1:15" x14ac:dyDescent="0.25">
      <c r="A56" s="876" t="s">
        <v>317</v>
      </c>
      <c r="B56" s="877"/>
      <c r="C56" s="469">
        <v>50</v>
      </c>
      <c r="D56" s="570"/>
      <c r="E56" s="663">
        <v>1.4</v>
      </c>
      <c r="F56" s="663">
        <v>16.2</v>
      </c>
      <c r="G56" s="663">
        <v>3.3</v>
      </c>
      <c r="H56" s="663">
        <v>163.19999999999999</v>
      </c>
      <c r="I56" s="666">
        <v>38.4</v>
      </c>
      <c r="J56" s="666">
        <v>0.15</v>
      </c>
      <c r="K56" s="666">
        <v>0</v>
      </c>
      <c r="L56" s="666">
        <v>3.4</v>
      </c>
      <c r="M56" s="666">
        <v>0.15</v>
      </c>
      <c r="N56" s="666">
        <v>0.05</v>
      </c>
      <c r="O56" s="666">
        <v>0.3</v>
      </c>
    </row>
    <row r="57" spans="1:15" x14ac:dyDescent="0.25">
      <c r="A57" s="723" t="s">
        <v>318</v>
      </c>
      <c r="B57" s="725"/>
      <c r="C57" s="470">
        <v>2.25</v>
      </c>
      <c r="D57" s="568">
        <v>2.25</v>
      </c>
      <c r="E57" s="664"/>
      <c r="F57" s="664"/>
      <c r="G57" s="664"/>
      <c r="H57" s="664"/>
      <c r="I57" s="667"/>
      <c r="J57" s="667"/>
      <c r="K57" s="667"/>
      <c r="L57" s="667"/>
      <c r="M57" s="667"/>
      <c r="N57" s="667"/>
      <c r="O57" s="667"/>
    </row>
    <row r="58" spans="1:15" x14ac:dyDescent="0.25">
      <c r="A58" s="723" t="s">
        <v>333</v>
      </c>
      <c r="B58" s="725"/>
      <c r="C58" s="470">
        <v>2.25</v>
      </c>
      <c r="D58" s="568">
        <v>2.25</v>
      </c>
      <c r="E58" s="664"/>
      <c r="F58" s="664"/>
      <c r="G58" s="664"/>
      <c r="H58" s="664"/>
      <c r="I58" s="667"/>
      <c r="J58" s="667"/>
      <c r="K58" s="667"/>
      <c r="L58" s="667"/>
      <c r="M58" s="667"/>
      <c r="N58" s="667"/>
      <c r="O58" s="667"/>
    </row>
    <row r="59" spans="1:15" x14ac:dyDescent="0.25">
      <c r="A59" s="723" t="s">
        <v>319</v>
      </c>
      <c r="B59" s="725"/>
      <c r="C59" s="470">
        <v>45</v>
      </c>
      <c r="D59" s="568">
        <v>45</v>
      </c>
      <c r="E59" s="664"/>
      <c r="F59" s="664"/>
      <c r="G59" s="664"/>
      <c r="H59" s="664"/>
      <c r="I59" s="667"/>
      <c r="J59" s="667"/>
      <c r="K59" s="667"/>
      <c r="L59" s="667"/>
      <c r="M59" s="667"/>
      <c r="N59" s="667"/>
      <c r="O59" s="667"/>
    </row>
    <row r="60" spans="1:15" x14ac:dyDescent="0.25">
      <c r="A60" s="723" t="s">
        <v>320</v>
      </c>
      <c r="B60" s="725"/>
      <c r="C60" s="470">
        <v>3.75</v>
      </c>
      <c r="D60" s="568">
        <v>3</v>
      </c>
      <c r="E60" s="664"/>
      <c r="F60" s="664"/>
      <c r="G60" s="664"/>
      <c r="H60" s="664"/>
      <c r="I60" s="667"/>
      <c r="J60" s="667"/>
      <c r="K60" s="667"/>
      <c r="L60" s="667"/>
      <c r="M60" s="667"/>
      <c r="N60" s="667"/>
      <c r="O60" s="667"/>
    </row>
    <row r="61" spans="1:15" x14ac:dyDescent="0.25">
      <c r="A61" s="723" t="s">
        <v>199</v>
      </c>
      <c r="B61" s="725"/>
      <c r="C61" s="470">
        <v>1.2</v>
      </c>
      <c r="D61" s="568">
        <v>1</v>
      </c>
      <c r="E61" s="664"/>
      <c r="F61" s="664"/>
      <c r="G61" s="664"/>
      <c r="H61" s="664"/>
      <c r="I61" s="667"/>
      <c r="J61" s="667"/>
      <c r="K61" s="667"/>
      <c r="L61" s="667"/>
      <c r="M61" s="667"/>
      <c r="N61" s="667"/>
      <c r="O61" s="667"/>
    </row>
    <row r="62" spans="1:15" x14ac:dyDescent="0.25">
      <c r="A62" s="723" t="s">
        <v>321</v>
      </c>
      <c r="B62" s="725"/>
      <c r="C62" s="470">
        <v>12.5</v>
      </c>
      <c r="D62" s="568">
        <v>12.5</v>
      </c>
      <c r="E62" s="664"/>
      <c r="F62" s="664"/>
      <c r="G62" s="664"/>
      <c r="H62" s="664"/>
      <c r="I62" s="667"/>
      <c r="J62" s="667"/>
      <c r="K62" s="667"/>
      <c r="L62" s="667"/>
      <c r="M62" s="667"/>
      <c r="N62" s="667"/>
      <c r="O62" s="667"/>
    </row>
    <row r="63" spans="1:15" x14ac:dyDescent="0.25">
      <c r="A63" s="723" t="s">
        <v>318</v>
      </c>
      <c r="B63" s="725"/>
      <c r="C63" s="470">
        <v>0.75</v>
      </c>
      <c r="D63" s="568">
        <v>0.75</v>
      </c>
      <c r="E63" s="664"/>
      <c r="F63" s="664"/>
      <c r="G63" s="664"/>
      <c r="H63" s="664"/>
      <c r="I63" s="667"/>
      <c r="J63" s="667"/>
      <c r="K63" s="667"/>
      <c r="L63" s="667"/>
      <c r="M63" s="667"/>
      <c r="N63" s="667"/>
      <c r="O63" s="667"/>
    </row>
    <row r="64" spans="1:15" x14ac:dyDescent="0.25">
      <c r="A64" s="723" t="s">
        <v>203</v>
      </c>
      <c r="B64" s="725"/>
      <c r="C64" s="470">
        <v>0.5</v>
      </c>
      <c r="D64" s="568">
        <v>0.5</v>
      </c>
      <c r="E64" s="664"/>
      <c r="F64" s="664"/>
      <c r="G64" s="664"/>
      <c r="H64" s="664"/>
      <c r="I64" s="667"/>
      <c r="J64" s="667"/>
      <c r="K64" s="667"/>
      <c r="L64" s="667"/>
      <c r="M64" s="667"/>
      <c r="N64" s="667"/>
      <c r="O64" s="667"/>
    </row>
    <row r="65" spans="1:19" ht="15.75" thickBot="1" x14ac:dyDescent="0.3">
      <c r="A65" s="726" t="s">
        <v>218</v>
      </c>
      <c r="B65" s="728"/>
      <c r="C65" s="471">
        <v>0.5</v>
      </c>
      <c r="D65" s="569">
        <v>0.5</v>
      </c>
      <c r="E65" s="665"/>
      <c r="F65" s="665"/>
      <c r="G65" s="665"/>
      <c r="H65" s="665"/>
      <c r="I65" s="668"/>
      <c r="J65" s="668"/>
      <c r="K65" s="668"/>
      <c r="L65" s="668"/>
      <c r="M65" s="668"/>
      <c r="N65" s="668"/>
      <c r="O65" s="668"/>
    </row>
    <row r="66" spans="1:19" x14ac:dyDescent="0.25">
      <c r="A66" s="876" t="s">
        <v>574</v>
      </c>
      <c r="B66" s="877"/>
      <c r="C66" s="469">
        <v>200</v>
      </c>
      <c r="D66" s="570"/>
      <c r="E66" s="789">
        <v>4.8</v>
      </c>
      <c r="F66" s="789">
        <v>11.07</v>
      </c>
      <c r="G66" s="789">
        <v>39.549999999999997</v>
      </c>
      <c r="H66" s="789">
        <v>282.47000000000003</v>
      </c>
      <c r="I66" s="666">
        <v>9</v>
      </c>
      <c r="J66" s="666">
        <v>29.2</v>
      </c>
      <c r="K66" s="666">
        <v>0</v>
      </c>
      <c r="L66" s="666">
        <v>1.47</v>
      </c>
      <c r="M66" s="666">
        <v>5.2999999999999999E-2</v>
      </c>
      <c r="N66" s="666">
        <v>0.31</v>
      </c>
      <c r="O66" s="666">
        <v>0.15</v>
      </c>
    </row>
    <row r="67" spans="1:19" x14ac:dyDescent="0.25">
      <c r="A67" s="723" t="s">
        <v>575</v>
      </c>
      <c r="B67" s="725"/>
      <c r="C67" s="470">
        <v>70</v>
      </c>
      <c r="D67" s="568">
        <v>70</v>
      </c>
      <c r="E67" s="878"/>
      <c r="F67" s="878"/>
      <c r="G67" s="878"/>
      <c r="H67" s="878"/>
      <c r="I67" s="667"/>
      <c r="J67" s="667"/>
      <c r="K67" s="667"/>
      <c r="L67" s="667"/>
      <c r="M67" s="667"/>
      <c r="N67" s="667"/>
      <c r="O67" s="667"/>
    </row>
    <row r="68" spans="1:19" x14ac:dyDescent="0.25">
      <c r="A68" s="723" t="s">
        <v>318</v>
      </c>
      <c r="B68" s="725"/>
      <c r="C68" s="470">
        <v>7</v>
      </c>
      <c r="D68" s="568">
        <v>7</v>
      </c>
      <c r="E68" s="878"/>
      <c r="F68" s="878"/>
      <c r="G68" s="878"/>
      <c r="H68" s="878"/>
      <c r="I68" s="667"/>
      <c r="J68" s="667"/>
      <c r="K68" s="667"/>
      <c r="L68" s="667"/>
      <c r="M68" s="667"/>
      <c r="N68" s="667"/>
      <c r="O68" s="667"/>
    </row>
    <row r="69" spans="1:19" ht="15.75" thickBot="1" x14ac:dyDescent="0.3">
      <c r="A69" s="726" t="s">
        <v>302</v>
      </c>
      <c r="B69" s="728"/>
      <c r="C69" s="471">
        <v>1.5</v>
      </c>
      <c r="D69" s="569">
        <v>1.5</v>
      </c>
      <c r="E69" s="879"/>
      <c r="F69" s="879"/>
      <c r="G69" s="879"/>
      <c r="H69" s="879"/>
      <c r="I69" s="668"/>
      <c r="J69" s="668"/>
      <c r="K69" s="668"/>
      <c r="L69" s="668"/>
      <c r="M69" s="668"/>
      <c r="N69" s="668"/>
      <c r="O69" s="668"/>
    </row>
    <row r="70" spans="1:19" s="36" customFormat="1" ht="12.75" x14ac:dyDescent="0.2">
      <c r="A70" s="108" t="s">
        <v>587</v>
      </c>
      <c r="B70" s="300">
        <v>200</v>
      </c>
      <c r="C70" s="338"/>
      <c r="D70" s="338"/>
      <c r="E70" s="672">
        <v>0.6</v>
      </c>
      <c r="F70" s="672">
        <v>0</v>
      </c>
      <c r="G70" s="675">
        <v>31.4</v>
      </c>
      <c r="H70" s="666">
        <v>125</v>
      </c>
      <c r="I70" s="666">
        <v>19.48</v>
      </c>
      <c r="J70" s="666">
        <v>15.32</v>
      </c>
      <c r="K70" s="666">
        <v>31.94</v>
      </c>
      <c r="L70" s="666">
        <v>0.54</v>
      </c>
      <c r="M70" s="666">
        <v>0</v>
      </c>
      <c r="N70" s="666">
        <v>0.02</v>
      </c>
      <c r="O70" s="666">
        <v>0.82</v>
      </c>
      <c r="S70" s="41"/>
    </row>
    <row r="71" spans="1:19" s="36" customFormat="1" ht="12.75" x14ac:dyDescent="0.2">
      <c r="A71" s="564" t="s">
        <v>586</v>
      </c>
      <c r="B71" s="565">
        <v>20</v>
      </c>
      <c r="C71" s="565">
        <v>20</v>
      </c>
      <c r="D71" s="565">
        <v>20</v>
      </c>
      <c r="E71" s="688"/>
      <c r="F71" s="688"/>
      <c r="G71" s="690"/>
      <c r="H71" s="667"/>
      <c r="I71" s="667"/>
      <c r="J71" s="667"/>
      <c r="K71" s="667"/>
      <c r="L71" s="667"/>
      <c r="M71" s="667"/>
      <c r="N71" s="667"/>
      <c r="O71" s="667"/>
    </row>
    <row r="72" spans="1:19" s="36" customFormat="1" ht="12.75" x14ac:dyDescent="0.2">
      <c r="A72" s="564" t="s">
        <v>9</v>
      </c>
      <c r="B72" s="565">
        <v>20</v>
      </c>
      <c r="C72" s="565">
        <v>20</v>
      </c>
      <c r="D72" s="565">
        <v>20</v>
      </c>
      <c r="E72" s="688"/>
      <c r="F72" s="688"/>
      <c r="G72" s="690"/>
      <c r="H72" s="667"/>
      <c r="I72" s="667"/>
      <c r="J72" s="667"/>
      <c r="K72" s="667"/>
      <c r="L72" s="667"/>
      <c r="M72" s="667"/>
      <c r="N72" s="667"/>
      <c r="O72" s="667"/>
    </row>
    <row r="73" spans="1:19" s="36" customFormat="1" ht="13.5" thickBot="1" x14ac:dyDescent="0.25">
      <c r="A73" s="563" t="s">
        <v>473</v>
      </c>
      <c r="B73" s="566">
        <v>0.2</v>
      </c>
      <c r="C73" s="566">
        <v>0.2</v>
      </c>
      <c r="D73" s="566">
        <v>0.2</v>
      </c>
      <c r="E73" s="689"/>
      <c r="F73" s="689"/>
      <c r="G73" s="691"/>
      <c r="H73" s="668"/>
      <c r="I73" s="668"/>
      <c r="J73" s="668"/>
      <c r="K73" s="668"/>
      <c r="L73" s="668"/>
      <c r="M73" s="668"/>
      <c r="N73" s="668"/>
      <c r="O73" s="668"/>
      <c r="Q73" s="41"/>
    </row>
    <row r="74" spans="1:19" ht="15.75" thickBot="1" x14ac:dyDescent="0.3">
      <c r="A74" s="433" t="s">
        <v>212</v>
      </c>
      <c r="C74" s="476">
        <v>76</v>
      </c>
      <c r="D74" s="477">
        <v>76</v>
      </c>
      <c r="E74" s="442">
        <v>9.4600000000000009</v>
      </c>
      <c r="F74" s="442">
        <v>1.22</v>
      </c>
      <c r="G74" s="442">
        <v>57.9</v>
      </c>
      <c r="H74" s="442">
        <v>283</v>
      </c>
      <c r="I74" s="431">
        <v>170.4</v>
      </c>
      <c r="J74" s="431">
        <v>4.1500000000000004</v>
      </c>
      <c r="K74" s="431">
        <v>186</v>
      </c>
      <c r="L74" s="431">
        <v>57.6</v>
      </c>
      <c r="M74" s="431">
        <v>0.45</v>
      </c>
      <c r="N74" s="431">
        <v>0.38</v>
      </c>
      <c r="O74" s="431">
        <v>0.24</v>
      </c>
    </row>
    <row r="75" spans="1:19" ht="15.75" thickBot="1" x14ac:dyDescent="0.3">
      <c r="A75" s="445" t="s">
        <v>196</v>
      </c>
      <c r="B75" s="444"/>
      <c r="C75" s="444"/>
      <c r="D75" s="443"/>
      <c r="E75" s="429">
        <f t="shared" ref="E75:O75" si="1">E29+E37+E48+E56+E66+E70+E74</f>
        <v>47.36</v>
      </c>
      <c r="F75" s="429">
        <f t="shared" si="1"/>
        <v>60.690000000000005</v>
      </c>
      <c r="G75" s="429">
        <f t="shared" si="1"/>
        <v>177.85</v>
      </c>
      <c r="H75" s="429">
        <f t="shared" si="1"/>
        <v>1467.67</v>
      </c>
      <c r="I75" s="429">
        <f t="shared" si="1"/>
        <v>312.38</v>
      </c>
      <c r="J75" s="429">
        <f t="shared" si="1"/>
        <v>139.32000000000002</v>
      </c>
      <c r="K75" s="429">
        <f t="shared" si="1"/>
        <v>217.94</v>
      </c>
      <c r="L75" s="429">
        <f t="shared" si="1"/>
        <v>67.66</v>
      </c>
      <c r="M75" s="429">
        <f t="shared" si="1"/>
        <v>1.4430000000000001</v>
      </c>
      <c r="N75" s="429">
        <f t="shared" si="1"/>
        <v>1.1200000000000001</v>
      </c>
      <c r="O75" s="429">
        <f t="shared" si="1"/>
        <v>28.559999999999995</v>
      </c>
    </row>
    <row r="76" spans="1:19" ht="15" customHeight="1" thickBot="1" x14ac:dyDescent="0.3">
      <c r="A76" s="434" t="s">
        <v>214</v>
      </c>
      <c r="C76" s="872"/>
      <c r="D76" s="872"/>
      <c r="E76" s="872"/>
      <c r="F76" s="872"/>
      <c r="G76" s="872"/>
      <c r="H76" s="872"/>
      <c r="I76" s="872"/>
      <c r="J76" s="872"/>
      <c r="K76" s="872"/>
      <c r="L76" s="872"/>
      <c r="M76" s="872"/>
      <c r="N76" s="872"/>
      <c r="O76" s="872"/>
    </row>
    <row r="77" spans="1:19" s="36" customFormat="1" ht="13.5" thickBot="1" x14ac:dyDescent="0.25">
      <c r="A77" s="435" t="s">
        <v>285</v>
      </c>
      <c r="C77" s="582">
        <v>230</v>
      </c>
      <c r="D77" s="425">
        <v>230</v>
      </c>
      <c r="E77" s="284">
        <v>10.4</v>
      </c>
      <c r="F77" s="284">
        <v>10.5</v>
      </c>
      <c r="G77" s="284">
        <v>38.799999999999997</v>
      </c>
      <c r="H77" s="284">
        <v>281.3</v>
      </c>
      <c r="I77" s="432">
        <v>80.55</v>
      </c>
      <c r="J77" s="432">
        <v>2.5499999999999998</v>
      </c>
      <c r="K77" s="432">
        <v>245.85</v>
      </c>
      <c r="L77" s="432">
        <v>50</v>
      </c>
      <c r="M77" s="432">
        <v>0.15</v>
      </c>
      <c r="N77" s="432">
        <v>0.6</v>
      </c>
      <c r="O77" s="432">
        <v>16.8</v>
      </c>
    </row>
    <row r="78" spans="1:19" s="36" customFormat="1" ht="13.5" thickBot="1" x14ac:dyDescent="0.25">
      <c r="A78" s="435" t="s">
        <v>243</v>
      </c>
      <c r="C78" s="582">
        <v>200</v>
      </c>
      <c r="D78" s="425">
        <v>200</v>
      </c>
      <c r="E78" s="284">
        <v>1.2</v>
      </c>
      <c r="F78" s="284">
        <v>0</v>
      </c>
      <c r="G78" s="284">
        <v>31.6</v>
      </c>
      <c r="H78" s="284">
        <v>126</v>
      </c>
      <c r="I78" s="206">
        <v>23.73</v>
      </c>
      <c r="J78" s="206">
        <v>19.04</v>
      </c>
      <c r="K78" s="206">
        <v>26.28</v>
      </c>
      <c r="L78" s="206">
        <v>0.71</v>
      </c>
      <c r="M78" s="206">
        <v>0.02</v>
      </c>
      <c r="N78" s="206">
        <v>0.02</v>
      </c>
      <c r="O78" s="206">
        <v>0.53</v>
      </c>
    </row>
    <row r="79" spans="1:19" s="36" customFormat="1" ht="13.5" thickBot="1" x14ac:dyDescent="0.25">
      <c r="A79" s="435" t="s">
        <v>196</v>
      </c>
      <c r="C79" s="478"/>
      <c r="D79" s="467"/>
      <c r="E79" s="481">
        <f>E77+E78</f>
        <v>11.6</v>
      </c>
      <c r="F79" s="481">
        <f t="shared" ref="F79:O79" si="2">F77+F78</f>
        <v>10.5</v>
      </c>
      <c r="G79" s="481">
        <f t="shared" si="2"/>
        <v>70.400000000000006</v>
      </c>
      <c r="H79" s="481">
        <f t="shared" si="2"/>
        <v>407.3</v>
      </c>
      <c r="I79" s="481">
        <f t="shared" si="2"/>
        <v>104.28</v>
      </c>
      <c r="J79" s="481">
        <f t="shared" si="2"/>
        <v>21.59</v>
      </c>
      <c r="K79" s="481">
        <f t="shared" si="2"/>
        <v>272.13</v>
      </c>
      <c r="L79" s="481">
        <f t="shared" si="2"/>
        <v>50.71</v>
      </c>
      <c r="M79" s="481">
        <f t="shared" si="2"/>
        <v>0.16999999999999998</v>
      </c>
      <c r="N79" s="481">
        <f t="shared" si="2"/>
        <v>0.62</v>
      </c>
      <c r="O79" s="481">
        <f t="shared" si="2"/>
        <v>17.330000000000002</v>
      </c>
    </row>
    <row r="80" spans="1:19" s="36" customFormat="1" ht="12.75" x14ac:dyDescent="0.2">
      <c r="A80" s="757" t="s">
        <v>564</v>
      </c>
      <c r="C80" s="663"/>
      <c r="D80" s="873"/>
      <c r="E80" s="870">
        <f t="shared" ref="E80:O80" si="3">E27+E75+E79</f>
        <v>94.949999999999989</v>
      </c>
      <c r="F80" s="870">
        <f t="shared" si="3"/>
        <v>92.190000000000012</v>
      </c>
      <c r="G80" s="870">
        <f t="shared" si="3"/>
        <v>344.90999999999997</v>
      </c>
      <c r="H80" s="870">
        <f t="shared" si="3"/>
        <v>2628.6600000000003</v>
      </c>
      <c r="I80" s="870">
        <f t="shared" si="3"/>
        <v>675.08999999999992</v>
      </c>
      <c r="J80" s="870">
        <f t="shared" si="3"/>
        <v>198.37000000000003</v>
      </c>
      <c r="K80" s="870">
        <f t="shared" si="3"/>
        <v>895.5100000000001</v>
      </c>
      <c r="L80" s="870">
        <f t="shared" si="3"/>
        <v>191.3</v>
      </c>
      <c r="M80" s="870">
        <f t="shared" si="3"/>
        <v>18.873000000000001</v>
      </c>
      <c r="N80" s="870">
        <f t="shared" si="3"/>
        <v>5.36</v>
      </c>
      <c r="O80" s="870">
        <f t="shared" si="3"/>
        <v>85.03</v>
      </c>
    </row>
    <row r="81" spans="1:15" s="36" customFormat="1" ht="13.5" customHeight="1" thickBot="1" x14ac:dyDescent="0.25">
      <c r="A81" s="701"/>
      <c r="C81" s="874"/>
      <c r="D81" s="875"/>
      <c r="E81" s="871"/>
      <c r="F81" s="871"/>
      <c r="G81" s="871"/>
      <c r="H81" s="871"/>
      <c r="I81" s="871"/>
      <c r="J81" s="871"/>
      <c r="K81" s="871"/>
      <c r="L81" s="871"/>
      <c r="M81" s="871"/>
      <c r="N81" s="871"/>
      <c r="O81" s="871"/>
    </row>
  </sheetData>
  <mergeCells count="195">
    <mergeCell ref="M70:M73"/>
    <mergeCell ref="N70:N73"/>
    <mergeCell ref="O70:O73"/>
    <mergeCell ref="E70:E73"/>
    <mergeCell ref="F70:F73"/>
    <mergeCell ref="G70:G73"/>
    <mergeCell ref="H70:H73"/>
    <mergeCell ref="I70:I73"/>
    <mergeCell ref="J70:J73"/>
    <mergeCell ref="K70:K73"/>
    <mergeCell ref="L70:L73"/>
    <mergeCell ref="A1:O1"/>
    <mergeCell ref="A2:O2"/>
    <mergeCell ref="A3:B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4:B4"/>
    <mergeCell ref="A5:B5"/>
    <mergeCell ref="E5:E12"/>
    <mergeCell ref="F5:F12"/>
    <mergeCell ref="G5:G12"/>
    <mergeCell ref="H5:H12"/>
    <mergeCell ref="O5:O12"/>
    <mergeCell ref="A6:B6"/>
    <mergeCell ref="A7:B7"/>
    <mergeCell ref="A8:B8"/>
    <mergeCell ref="A9:B9"/>
    <mergeCell ref="A10:B10"/>
    <mergeCell ref="A11:B11"/>
    <mergeCell ref="A12:B12"/>
    <mergeCell ref="I5:I12"/>
    <mergeCell ref="J5:J12"/>
    <mergeCell ref="K5:K12"/>
    <mergeCell ref="L5:L12"/>
    <mergeCell ref="M5:M12"/>
    <mergeCell ref="N5:N12"/>
    <mergeCell ref="J13:J20"/>
    <mergeCell ref="K13:K20"/>
    <mergeCell ref="L13:L20"/>
    <mergeCell ref="A25:B25"/>
    <mergeCell ref="A26:B26"/>
    <mergeCell ref="A27:D27"/>
    <mergeCell ref="M13:M20"/>
    <mergeCell ref="N13:N20"/>
    <mergeCell ref="O13:O20"/>
    <mergeCell ref="A13:B13"/>
    <mergeCell ref="E13:E20"/>
    <mergeCell ref="F13:F20"/>
    <mergeCell ref="G13:G20"/>
    <mergeCell ref="H13:H20"/>
    <mergeCell ref="I13:I20"/>
    <mergeCell ref="A14:B14"/>
    <mergeCell ref="A15:B15"/>
    <mergeCell ref="A16:B16"/>
    <mergeCell ref="A17:B17"/>
    <mergeCell ref="A18:B18"/>
    <mergeCell ref="A19:B19"/>
    <mergeCell ref="A20:B20"/>
    <mergeCell ref="A28:B28"/>
    <mergeCell ref="C28:D28"/>
    <mergeCell ref="E28:F28"/>
    <mergeCell ref="M21:M24"/>
    <mergeCell ref="N21:N24"/>
    <mergeCell ref="O21:O24"/>
    <mergeCell ref="A22:B22"/>
    <mergeCell ref="A23:B23"/>
    <mergeCell ref="A24:B24"/>
    <mergeCell ref="G21:G24"/>
    <mergeCell ref="H21:H24"/>
    <mergeCell ref="I21:I24"/>
    <mergeCell ref="J21:J24"/>
    <mergeCell ref="K21:K24"/>
    <mergeCell ref="L21:L24"/>
    <mergeCell ref="A21:B21"/>
    <mergeCell ref="E21:E24"/>
    <mergeCell ref="F21:F24"/>
    <mergeCell ref="J29:J36"/>
    <mergeCell ref="K29:K36"/>
    <mergeCell ref="L29:L36"/>
    <mergeCell ref="M29:M36"/>
    <mergeCell ref="N29:N36"/>
    <mergeCell ref="O29:O36"/>
    <mergeCell ref="A29:B29"/>
    <mergeCell ref="E29:E36"/>
    <mergeCell ref="F29:F36"/>
    <mergeCell ref="G29:G36"/>
    <mergeCell ref="H29:H36"/>
    <mergeCell ref="I29:I36"/>
    <mergeCell ref="A30:B30"/>
    <mergeCell ref="A31:B31"/>
    <mergeCell ref="A32:B32"/>
    <mergeCell ref="A33:B33"/>
    <mergeCell ref="A34:B34"/>
    <mergeCell ref="A35:B35"/>
    <mergeCell ref="A36:B36"/>
    <mergeCell ref="A37:B37"/>
    <mergeCell ref="E37:E47"/>
    <mergeCell ref="F37:F47"/>
    <mergeCell ref="A45:B45"/>
    <mergeCell ref="A46:B46"/>
    <mergeCell ref="A47:B47"/>
    <mergeCell ref="M37:M47"/>
    <mergeCell ref="N37:N47"/>
    <mergeCell ref="O37:O47"/>
    <mergeCell ref="A38:B38"/>
    <mergeCell ref="A39:B39"/>
    <mergeCell ref="A40:B40"/>
    <mergeCell ref="A41:B41"/>
    <mergeCell ref="A42:B42"/>
    <mergeCell ref="A43:B43"/>
    <mergeCell ref="A44:B44"/>
    <mergeCell ref="G37:G47"/>
    <mergeCell ref="H37:H47"/>
    <mergeCell ref="I37:I47"/>
    <mergeCell ref="J37:J47"/>
    <mergeCell ref="K37:K47"/>
    <mergeCell ref="L37:L47"/>
    <mergeCell ref="M48:M55"/>
    <mergeCell ref="N48:N55"/>
    <mergeCell ref="O48:O55"/>
    <mergeCell ref="A48:B48"/>
    <mergeCell ref="E48:E55"/>
    <mergeCell ref="F48:F55"/>
    <mergeCell ref="G48:G55"/>
    <mergeCell ref="H48:H55"/>
    <mergeCell ref="I48:I55"/>
    <mergeCell ref="A49:B49"/>
    <mergeCell ref="A50:B50"/>
    <mergeCell ref="A51:B51"/>
    <mergeCell ref="A52:B52"/>
    <mergeCell ref="A53:B53"/>
    <mergeCell ref="A54:B54"/>
    <mergeCell ref="A55:B55"/>
    <mergeCell ref="A56:B56"/>
    <mergeCell ref="E56:E65"/>
    <mergeCell ref="F56:F65"/>
    <mergeCell ref="A64:B64"/>
    <mergeCell ref="A65:B65"/>
    <mergeCell ref="J48:J55"/>
    <mergeCell ref="M56:M65"/>
    <mergeCell ref="N56:N65"/>
    <mergeCell ref="O56:O65"/>
    <mergeCell ref="A57:B57"/>
    <mergeCell ref="A58:B58"/>
    <mergeCell ref="A59:B59"/>
    <mergeCell ref="A60:B60"/>
    <mergeCell ref="A61:B61"/>
    <mergeCell ref="A62:B62"/>
    <mergeCell ref="A63:B63"/>
    <mergeCell ref="G56:G65"/>
    <mergeCell ref="H56:H65"/>
    <mergeCell ref="I56:I65"/>
    <mergeCell ref="J56:J65"/>
    <mergeCell ref="K56:K65"/>
    <mergeCell ref="L56:L65"/>
    <mergeCell ref="K48:K55"/>
    <mergeCell ref="L48:L55"/>
    <mergeCell ref="J66:J69"/>
    <mergeCell ref="K66:K69"/>
    <mergeCell ref="L66:L69"/>
    <mergeCell ref="M66:M69"/>
    <mergeCell ref="N66:N69"/>
    <mergeCell ref="O66:O69"/>
    <mergeCell ref="A66:B66"/>
    <mergeCell ref="E66:E69"/>
    <mergeCell ref="F66:F69"/>
    <mergeCell ref="G66:G69"/>
    <mergeCell ref="H66:H69"/>
    <mergeCell ref="I66:I69"/>
    <mergeCell ref="A67:B67"/>
    <mergeCell ref="A68:B68"/>
    <mergeCell ref="A69:B69"/>
    <mergeCell ref="L80:L81"/>
    <mergeCell ref="M80:M81"/>
    <mergeCell ref="N80:N81"/>
    <mergeCell ref="O80:O81"/>
    <mergeCell ref="C76:O76"/>
    <mergeCell ref="A80:A81"/>
    <mergeCell ref="C80:D81"/>
    <mergeCell ref="E80:E81"/>
    <mergeCell ref="F80:F81"/>
    <mergeCell ref="G80:G81"/>
    <mergeCell ref="H80:H81"/>
    <mergeCell ref="I80:I81"/>
    <mergeCell ref="J80:J81"/>
    <mergeCell ref="K80:K81"/>
  </mergeCells>
  <pageMargins left="0.11811023622047245" right="0.11811023622047245" top="0" bottom="0" header="0" footer="0"/>
  <pageSetup paperSize="9" scale="66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opLeftCell="A25" workbookViewId="0">
      <selection activeCell="A67" sqref="A67"/>
    </sheetView>
  </sheetViews>
  <sheetFormatPr defaultRowHeight="15" x14ac:dyDescent="0.25"/>
  <cols>
    <col min="1" max="1" width="29.5703125" customWidth="1"/>
    <col min="2" max="2" width="11.5703125" customWidth="1"/>
    <col min="3" max="3" width="8.5703125" customWidth="1"/>
    <col min="4" max="4" width="7.42578125" customWidth="1"/>
    <col min="5" max="5" width="6.85546875" customWidth="1"/>
    <col min="6" max="6" width="7" customWidth="1"/>
    <col min="7" max="7" width="8" customWidth="1"/>
    <col min="8" max="8" width="6.28515625" customWidth="1"/>
    <col min="9" max="9" width="7.28515625" customWidth="1"/>
    <col min="10" max="10" width="7" customWidth="1"/>
    <col min="11" max="11" width="6" customWidth="1"/>
    <col min="12" max="12" width="6.7109375" customWidth="1"/>
    <col min="13" max="13" width="6.5703125" customWidth="1"/>
    <col min="14" max="14" width="7" customWidth="1"/>
  </cols>
  <sheetData>
    <row r="1" spans="1:14" s="31" customFormat="1" ht="12" thickBot="1" x14ac:dyDescent="0.25"/>
    <row r="2" spans="1:14" s="133" customFormat="1" ht="18.75" x14ac:dyDescent="0.2">
      <c r="A2" s="160" t="s">
        <v>267</v>
      </c>
      <c r="B2" s="909"/>
      <c r="C2" s="909"/>
      <c r="D2" s="909"/>
      <c r="E2" s="909"/>
      <c r="F2" s="909"/>
      <c r="G2" s="911"/>
      <c r="H2" s="915"/>
      <c r="I2" s="915"/>
      <c r="J2" s="915"/>
      <c r="K2" s="915"/>
      <c r="L2" s="915"/>
      <c r="M2" s="915"/>
      <c r="N2" s="915"/>
    </row>
    <row r="3" spans="1:14" s="133" customFormat="1" ht="13.5" thickBot="1" x14ac:dyDescent="0.25">
      <c r="A3" s="134" t="s">
        <v>246</v>
      </c>
      <c r="B3" s="910"/>
      <c r="C3" s="910"/>
      <c r="D3" s="910"/>
      <c r="E3" s="910"/>
      <c r="F3" s="910"/>
      <c r="G3" s="912"/>
      <c r="H3" s="916"/>
      <c r="I3" s="916"/>
      <c r="J3" s="916"/>
      <c r="K3" s="916"/>
      <c r="L3" s="916"/>
      <c r="M3" s="916"/>
      <c r="N3" s="916"/>
    </row>
    <row r="4" spans="1:14" s="133" customFormat="1" ht="12.75" x14ac:dyDescent="0.2">
      <c r="A4" s="148" t="s">
        <v>268</v>
      </c>
      <c r="B4" s="317">
        <v>105</v>
      </c>
      <c r="C4" s="149"/>
      <c r="D4" s="776">
        <v>15.8</v>
      </c>
      <c r="E4" s="776">
        <v>26.4</v>
      </c>
      <c r="F4" s="776">
        <v>3</v>
      </c>
      <c r="G4" s="779">
        <v>315.5</v>
      </c>
      <c r="H4" s="755">
        <v>128.1</v>
      </c>
      <c r="I4" s="755">
        <v>22.8</v>
      </c>
      <c r="J4" s="755">
        <v>0</v>
      </c>
      <c r="K4" s="755">
        <v>3.63</v>
      </c>
      <c r="L4" s="755">
        <v>0.11</v>
      </c>
      <c r="M4" s="755">
        <v>0.63</v>
      </c>
      <c r="N4" s="755">
        <v>0.32</v>
      </c>
    </row>
    <row r="5" spans="1:14" s="133" customFormat="1" ht="12.75" x14ac:dyDescent="0.2">
      <c r="A5" s="312" t="s">
        <v>217</v>
      </c>
      <c r="B5" s="318" t="s">
        <v>518</v>
      </c>
      <c r="C5" s="348">
        <v>80</v>
      </c>
      <c r="D5" s="777"/>
      <c r="E5" s="777"/>
      <c r="F5" s="777"/>
      <c r="G5" s="913"/>
      <c r="H5" s="878"/>
      <c r="I5" s="878"/>
      <c r="J5" s="878"/>
      <c r="K5" s="878"/>
      <c r="L5" s="878"/>
      <c r="M5" s="878"/>
      <c r="N5" s="878"/>
    </row>
    <row r="6" spans="1:14" s="133" customFormat="1" ht="12.75" x14ac:dyDescent="0.2">
      <c r="A6" s="312" t="s">
        <v>262</v>
      </c>
      <c r="B6" s="348">
        <v>30</v>
      </c>
      <c r="C6" s="348">
        <v>30</v>
      </c>
      <c r="D6" s="777"/>
      <c r="E6" s="777"/>
      <c r="F6" s="777"/>
      <c r="G6" s="913"/>
      <c r="H6" s="878"/>
      <c r="I6" s="878"/>
      <c r="J6" s="878"/>
      <c r="K6" s="878"/>
      <c r="L6" s="878"/>
      <c r="M6" s="878"/>
      <c r="N6" s="878"/>
    </row>
    <row r="7" spans="1:14" s="133" customFormat="1" ht="12.75" x14ac:dyDescent="0.2">
      <c r="A7" s="312" t="s">
        <v>192</v>
      </c>
      <c r="B7" s="348">
        <v>5</v>
      </c>
      <c r="C7" s="348">
        <v>5</v>
      </c>
      <c r="D7" s="777"/>
      <c r="E7" s="777"/>
      <c r="F7" s="777"/>
      <c r="G7" s="913"/>
      <c r="H7" s="878"/>
      <c r="I7" s="878"/>
      <c r="J7" s="878"/>
      <c r="K7" s="878"/>
      <c r="L7" s="878"/>
      <c r="M7" s="878"/>
      <c r="N7" s="878"/>
    </row>
    <row r="8" spans="1:14" s="133" customFormat="1" ht="13.5" thickBot="1" x14ac:dyDescent="0.25">
      <c r="A8" s="136" t="s">
        <v>218</v>
      </c>
      <c r="B8" s="349">
        <v>1</v>
      </c>
      <c r="C8" s="349">
        <v>1</v>
      </c>
      <c r="D8" s="778"/>
      <c r="E8" s="778"/>
      <c r="F8" s="778"/>
      <c r="G8" s="914"/>
      <c r="H8" s="908"/>
      <c r="I8" s="908"/>
      <c r="J8" s="908"/>
      <c r="K8" s="908"/>
      <c r="L8" s="908"/>
      <c r="M8" s="908"/>
      <c r="N8" s="908"/>
    </row>
    <row r="9" spans="1:14" s="133" customFormat="1" ht="12.75" x14ac:dyDescent="0.2">
      <c r="A9" s="148" t="s">
        <v>269</v>
      </c>
      <c r="B9" s="149">
        <v>200</v>
      </c>
      <c r="C9" s="149"/>
      <c r="D9" s="776">
        <v>0.3</v>
      </c>
      <c r="E9" s="776">
        <v>0</v>
      </c>
      <c r="F9" s="776">
        <v>15.2</v>
      </c>
      <c r="G9" s="779">
        <v>63</v>
      </c>
      <c r="H9" s="755">
        <v>100.32</v>
      </c>
      <c r="I9" s="755">
        <v>11.66</v>
      </c>
      <c r="J9" s="755">
        <v>75</v>
      </c>
      <c r="K9" s="755">
        <v>0.12</v>
      </c>
      <c r="L9" s="755">
        <v>0.02</v>
      </c>
      <c r="M9" s="755">
        <v>0.16</v>
      </c>
      <c r="N9" s="755">
        <v>1.08</v>
      </c>
    </row>
    <row r="10" spans="1:14" s="133" customFormat="1" ht="12.75" x14ac:dyDescent="0.2">
      <c r="A10" s="135" t="s">
        <v>39</v>
      </c>
      <c r="B10" s="348">
        <v>8</v>
      </c>
      <c r="C10" s="348">
        <v>8</v>
      </c>
      <c r="D10" s="777"/>
      <c r="E10" s="777"/>
      <c r="F10" s="777"/>
      <c r="G10" s="913"/>
      <c r="H10" s="878"/>
      <c r="I10" s="878"/>
      <c r="J10" s="878"/>
      <c r="K10" s="878"/>
      <c r="L10" s="878"/>
      <c r="M10" s="878"/>
      <c r="N10" s="878"/>
    </row>
    <row r="11" spans="1:14" s="133" customFormat="1" ht="12.75" x14ac:dyDescent="0.2">
      <c r="A11" s="135" t="s">
        <v>224</v>
      </c>
      <c r="B11" s="348">
        <v>50</v>
      </c>
      <c r="C11" s="348">
        <v>50</v>
      </c>
      <c r="D11" s="777"/>
      <c r="E11" s="777"/>
      <c r="F11" s="777"/>
      <c r="G11" s="913"/>
      <c r="H11" s="878"/>
      <c r="I11" s="878"/>
      <c r="J11" s="878"/>
      <c r="K11" s="878"/>
      <c r="L11" s="878"/>
      <c r="M11" s="878"/>
      <c r="N11" s="878"/>
    </row>
    <row r="12" spans="1:14" s="133" customFormat="1" ht="13.5" thickBot="1" x14ac:dyDescent="0.25">
      <c r="A12" s="136" t="s">
        <v>203</v>
      </c>
      <c r="B12" s="349">
        <v>20</v>
      </c>
      <c r="C12" s="349">
        <v>20</v>
      </c>
      <c r="D12" s="778"/>
      <c r="E12" s="778"/>
      <c r="F12" s="778"/>
      <c r="G12" s="914"/>
      <c r="H12" s="908"/>
      <c r="I12" s="908"/>
      <c r="J12" s="908"/>
      <c r="K12" s="908"/>
      <c r="L12" s="908"/>
      <c r="M12" s="908"/>
      <c r="N12" s="908"/>
    </row>
    <row r="13" spans="1:14" s="133" customFormat="1" ht="12.75" x14ac:dyDescent="0.2">
      <c r="A13" s="148" t="s">
        <v>270</v>
      </c>
      <c r="B13" s="149">
        <v>63</v>
      </c>
      <c r="C13" s="149"/>
      <c r="D13" s="776">
        <v>10.36</v>
      </c>
      <c r="E13" s="776">
        <v>22.62</v>
      </c>
      <c r="F13" s="776">
        <v>38.26</v>
      </c>
      <c r="G13" s="779">
        <v>393.4</v>
      </c>
      <c r="H13" s="755">
        <v>215.9</v>
      </c>
      <c r="I13" s="755">
        <v>42.91</v>
      </c>
      <c r="J13" s="755">
        <v>217</v>
      </c>
      <c r="K13" s="755">
        <v>1.74</v>
      </c>
      <c r="L13" s="755">
        <v>0.17</v>
      </c>
      <c r="M13" s="755">
        <v>0.44</v>
      </c>
      <c r="N13" s="755">
        <v>0</v>
      </c>
    </row>
    <row r="14" spans="1:14" s="133" customFormat="1" ht="12.75" x14ac:dyDescent="0.2">
      <c r="A14" s="135" t="s">
        <v>271</v>
      </c>
      <c r="B14" s="348">
        <v>38</v>
      </c>
      <c r="C14" s="348">
        <v>38</v>
      </c>
      <c r="D14" s="777"/>
      <c r="E14" s="777"/>
      <c r="F14" s="777"/>
      <c r="G14" s="913"/>
      <c r="H14" s="878"/>
      <c r="I14" s="878"/>
      <c r="J14" s="878"/>
      <c r="K14" s="878"/>
      <c r="L14" s="878"/>
      <c r="M14" s="878"/>
      <c r="N14" s="878"/>
    </row>
    <row r="15" spans="1:14" s="133" customFormat="1" ht="12.75" x14ac:dyDescent="0.2">
      <c r="A15" s="135" t="s">
        <v>192</v>
      </c>
      <c r="B15" s="348">
        <v>10</v>
      </c>
      <c r="C15" s="348">
        <v>10</v>
      </c>
      <c r="D15" s="777"/>
      <c r="E15" s="777"/>
      <c r="F15" s="777"/>
      <c r="G15" s="913"/>
      <c r="H15" s="878"/>
      <c r="I15" s="878"/>
      <c r="J15" s="878"/>
      <c r="K15" s="878"/>
      <c r="L15" s="878"/>
      <c r="M15" s="878"/>
      <c r="N15" s="878"/>
    </row>
    <row r="16" spans="1:14" s="133" customFormat="1" ht="13.5" thickBot="1" x14ac:dyDescent="0.25">
      <c r="A16" s="136" t="s">
        <v>272</v>
      </c>
      <c r="B16" s="349">
        <v>15.6</v>
      </c>
      <c r="C16" s="349">
        <v>15</v>
      </c>
      <c r="D16" s="778"/>
      <c r="E16" s="778"/>
      <c r="F16" s="778"/>
      <c r="G16" s="914"/>
      <c r="H16" s="908"/>
      <c r="I16" s="908"/>
      <c r="J16" s="908"/>
      <c r="K16" s="908"/>
      <c r="L16" s="908"/>
      <c r="M16" s="908"/>
      <c r="N16" s="908"/>
    </row>
    <row r="17" spans="1:14" s="145" customFormat="1" ht="13.5" thickBot="1" x14ac:dyDescent="0.25">
      <c r="A17" s="140" t="s">
        <v>196</v>
      </c>
      <c r="B17" s="141"/>
      <c r="C17" s="141"/>
      <c r="D17" s="142">
        <f t="shared" ref="D17:N17" si="0">D4+D9+D13</f>
        <v>26.46</v>
      </c>
      <c r="E17" s="142">
        <f t="shared" si="0"/>
        <v>49.019999999999996</v>
      </c>
      <c r="F17" s="142">
        <f t="shared" si="0"/>
        <v>56.459999999999994</v>
      </c>
      <c r="G17" s="142">
        <f t="shared" si="0"/>
        <v>771.9</v>
      </c>
      <c r="H17" s="142">
        <f t="shared" si="0"/>
        <v>444.32</v>
      </c>
      <c r="I17" s="142">
        <f t="shared" si="0"/>
        <v>77.37</v>
      </c>
      <c r="J17" s="142">
        <f t="shared" si="0"/>
        <v>292</v>
      </c>
      <c r="K17" s="142">
        <f t="shared" si="0"/>
        <v>5.49</v>
      </c>
      <c r="L17" s="142">
        <f t="shared" si="0"/>
        <v>0.30000000000000004</v>
      </c>
      <c r="M17" s="142">
        <f t="shared" si="0"/>
        <v>1.23</v>
      </c>
      <c r="N17" s="142">
        <f t="shared" si="0"/>
        <v>1.4000000000000001</v>
      </c>
    </row>
    <row r="18" spans="1:14" s="133" customFormat="1" ht="13.5" thickBot="1" x14ac:dyDescent="0.25">
      <c r="A18" s="134" t="s">
        <v>252</v>
      </c>
      <c r="B18" s="137"/>
      <c r="C18" s="137"/>
      <c r="D18" s="137"/>
      <c r="E18" s="137"/>
      <c r="F18" s="137"/>
      <c r="G18" s="139"/>
      <c r="H18" s="139"/>
      <c r="I18" s="139"/>
      <c r="J18" s="139"/>
      <c r="K18" s="139"/>
      <c r="L18" s="139"/>
      <c r="M18" s="139"/>
      <c r="N18" s="139"/>
    </row>
    <row r="19" spans="1:14" s="133" customFormat="1" ht="12.75" x14ac:dyDescent="0.2">
      <c r="A19" s="148" t="s">
        <v>247</v>
      </c>
      <c r="B19" s="354">
        <v>100</v>
      </c>
      <c r="C19" s="350"/>
      <c r="D19" s="776">
        <v>0.9</v>
      </c>
      <c r="E19" s="776">
        <v>4.0999999999999996</v>
      </c>
      <c r="F19" s="776">
        <v>3.9</v>
      </c>
      <c r="G19" s="779">
        <v>86</v>
      </c>
      <c r="H19" s="755">
        <v>14</v>
      </c>
      <c r="I19" s="755">
        <v>20</v>
      </c>
      <c r="J19" s="755">
        <v>0</v>
      </c>
      <c r="K19" s="755">
        <v>0.9</v>
      </c>
      <c r="L19" s="755">
        <v>0.06</v>
      </c>
      <c r="M19" s="755">
        <v>0.04</v>
      </c>
      <c r="N19" s="755">
        <v>25</v>
      </c>
    </row>
    <row r="20" spans="1:14" s="133" customFormat="1" ht="13.5" thickBot="1" x14ac:dyDescent="0.25">
      <c r="A20" s="136" t="s">
        <v>334</v>
      </c>
      <c r="B20" s="351">
        <v>118</v>
      </c>
      <c r="C20" s="351">
        <v>100</v>
      </c>
      <c r="D20" s="778"/>
      <c r="E20" s="778"/>
      <c r="F20" s="778"/>
      <c r="G20" s="914"/>
      <c r="H20" s="908"/>
      <c r="I20" s="908"/>
      <c r="J20" s="908"/>
      <c r="K20" s="908"/>
      <c r="L20" s="908"/>
      <c r="M20" s="908"/>
      <c r="N20" s="908"/>
    </row>
    <row r="21" spans="1:14" s="133" customFormat="1" ht="12.75" x14ac:dyDescent="0.2">
      <c r="A21" s="148" t="s">
        <v>417</v>
      </c>
      <c r="B21" s="317" t="s">
        <v>332</v>
      </c>
      <c r="C21" s="149"/>
      <c r="D21" s="776">
        <v>15</v>
      </c>
      <c r="E21" s="776">
        <v>11.1</v>
      </c>
      <c r="F21" s="776">
        <v>20.9</v>
      </c>
      <c r="G21" s="779">
        <v>249.7</v>
      </c>
      <c r="H21" s="755">
        <v>89.25</v>
      </c>
      <c r="I21" s="755">
        <v>13.5</v>
      </c>
      <c r="J21" s="755">
        <v>33.35</v>
      </c>
      <c r="K21" s="755">
        <v>0.95</v>
      </c>
      <c r="L21" s="755">
        <v>0.03</v>
      </c>
      <c r="M21" s="755">
        <v>0</v>
      </c>
      <c r="N21" s="755">
        <v>2.1</v>
      </c>
    </row>
    <row r="22" spans="1:14" s="133" customFormat="1" ht="12.75" x14ac:dyDescent="0.2">
      <c r="A22" s="135" t="s">
        <v>238</v>
      </c>
      <c r="B22" s="318">
        <v>44</v>
      </c>
      <c r="C22" s="318">
        <v>35</v>
      </c>
      <c r="D22" s="777"/>
      <c r="E22" s="777"/>
      <c r="F22" s="777"/>
      <c r="G22" s="913"/>
      <c r="H22" s="878"/>
      <c r="I22" s="878"/>
      <c r="J22" s="878"/>
      <c r="K22" s="878"/>
      <c r="L22" s="878"/>
      <c r="M22" s="878"/>
      <c r="N22" s="878"/>
    </row>
    <row r="23" spans="1:14" s="133" customFormat="1" ht="12.75" x14ac:dyDescent="0.2">
      <c r="A23" s="304" t="s">
        <v>457</v>
      </c>
      <c r="B23" s="318">
        <v>72</v>
      </c>
      <c r="C23" s="318">
        <v>54</v>
      </c>
      <c r="D23" s="777"/>
      <c r="E23" s="777"/>
      <c r="F23" s="777"/>
      <c r="G23" s="913"/>
      <c r="H23" s="878"/>
      <c r="I23" s="878"/>
      <c r="J23" s="878"/>
      <c r="K23" s="878"/>
      <c r="L23" s="878"/>
      <c r="M23" s="878"/>
      <c r="N23" s="878"/>
    </row>
    <row r="24" spans="1:14" s="133" customFormat="1" ht="12.75" x14ac:dyDescent="0.2">
      <c r="A24" s="304" t="s">
        <v>458</v>
      </c>
      <c r="B24" s="318">
        <v>77</v>
      </c>
      <c r="C24" s="318">
        <v>54</v>
      </c>
      <c r="D24" s="777"/>
      <c r="E24" s="777"/>
      <c r="F24" s="777"/>
      <c r="G24" s="913"/>
      <c r="H24" s="878"/>
      <c r="I24" s="878"/>
      <c r="J24" s="878"/>
      <c r="K24" s="878"/>
      <c r="L24" s="878"/>
      <c r="M24" s="878"/>
      <c r="N24" s="878"/>
    </row>
    <row r="25" spans="1:14" s="133" customFormat="1" ht="12.75" x14ac:dyDescent="0.2">
      <c r="A25" s="304" t="s">
        <v>459</v>
      </c>
      <c r="B25" s="318">
        <v>83</v>
      </c>
      <c r="C25" s="318">
        <v>54</v>
      </c>
      <c r="D25" s="777"/>
      <c r="E25" s="777"/>
      <c r="F25" s="777"/>
      <c r="G25" s="913"/>
      <c r="H25" s="878"/>
      <c r="I25" s="878"/>
      <c r="J25" s="878"/>
      <c r="K25" s="878"/>
      <c r="L25" s="878"/>
      <c r="M25" s="878"/>
      <c r="N25" s="878"/>
    </row>
    <row r="26" spans="1:14" s="133" customFormat="1" ht="12.75" x14ac:dyDescent="0.2">
      <c r="A26" s="304" t="s">
        <v>460</v>
      </c>
      <c r="B26" s="318">
        <v>90</v>
      </c>
      <c r="C26" s="318">
        <v>54</v>
      </c>
      <c r="D26" s="777"/>
      <c r="E26" s="777"/>
      <c r="F26" s="777"/>
      <c r="G26" s="913"/>
      <c r="H26" s="878"/>
      <c r="I26" s="878"/>
      <c r="J26" s="878"/>
      <c r="K26" s="878"/>
      <c r="L26" s="878"/>
      <c r="M26" s="878"/>
      <c r="N26" s="878"/>
    </row>
    <row r="27" spans="1:14" s="133" customFormat="1" ht="12.75" x14ac:dyDescent="0.2">
      <c r="A27" s="135" t="s">
        <v>125</v>
      </c>
      <c r="B27" s="352">
        <v>17</v>
      </c>
      <c r="C27" s="352">
        <v>14</v>
      </c>
      <c r="D27" s="777"/>
      <c r="E27" s="777"/>
      <c r="F27" s="777"/>
      <c r="G27" s="913"/>
      <c r="H27" s="878"/>
      <c r="I27" s="878"/>
      <c r="J27" s="878"/>
      <c r="K27" s="878"/>
      <c r="L27" s="878"/>
      <c r="M27" s="878"/>
      <c r="N27" s="878"/>
    </row>
    <row r="28" spans="1:14" s="133" customFormat="1" ht="12.75" x14ac:dyDescent="0.2">
      <c r="A28" s="135" t="s">
        <v>199</v>
      </c>
      <c r="B28" s="352" t="s">
        <v>471</v>
      </c>
      <c r="C28" s="352" t="s">
        <v>462</v>
      </c>
      <c r="D28" s="777"/>
      <c r="E28" s="777"/>
      <c r="F28" s="777"/>
      <c r="G28" s="913"/>
      <c r="H28" s="878"/>
      <c r="I28" s="878"/>
      <c r="J28" s="878"/>
      <c r="K28" s="878"/>
      <c r="L28" s="878"/>
      <c r="M28" s="878"/>
      <c r="N28" s="878"/>
    </row>
    <row r="29" spans="1:14" s="133" customFormat="1" ht="12.75" x14ac:dyDescent="0.2">
      <c r="A29" s="135" t="s">
        <v>318</v>
      </c>
      <c r="B29" s="318">
        <v>5</v>
      </c>
      <c r="C29" s="318">
        <v>5</v>
      </c>
      <c r="D29" s="777"/>
      <c r="E29" s="777"/>
      <c r="F29" s="777"/>
      <c r="G29" s="913"/>
      <c r="H29" s="878"/>
      <c r="I29" s="878"/>
      <c r="J29" s="878"/>
      <c r="K29" s="878"/>
      <c r="L29" s="878"/>
      <c r="M29" s="878"/>
      <c r="N29" s="878"/>
    </row>
    <row r="30" spans="1:14" s="133" customFormat="1" ht="12.75" x14ac:dyDescent="0.2">
      <c r="A30" s="135" t="s">
        <v>418</v>
      </c>
      <c r="B30" s="352" t="s">
        <v>519</v>
      </c>
      <c r="C30" s="352" t="s">
        <v>463</v>
      </c>
      <c r="D30" s="777"/>
      <c r="E30" s="777"/>
      <c r="F30" s="777"/>
      <c r="G30" s="913"/>
      <c r="H30" s="878"/>
      <c r="I30" s="878"/>
      <c r="J30" s="878"/>
      <c r="K30" s="878"/>
      <c r="L30" s="878"/>
      <c r="M30" s="878"/>
      <c r="N30" s="878"/>
    </row>
    <row r="31" spans="1:14" s="133" customFormat="1" ht="12.75" x14ac:dyDescent="0.2">
      <c r="A31" s="135" t="s">
        <v>413</v>
      </c>
      <c r="B31" s="318" t="s">
        <v>520</v>
      </c>
      <c r="C31" s="318">
        <v>10</v>
      </c>
      <c r="D31" s="777"/>
      <c r="E31" s="777"/>
      <c r="F31" s="777"/>
      <c r="G31" s="913"/>
      <c r="H31" s="878"/>
      <c r="I31" s="878"/>
      <c r="J31" s="878"/>
      <c r="K31" s="878"/>
      <c r="L31" s="878"/>
      <c r="M31" s="878"/>
      <c r="N31" s="878"/>
    </row>
    <row r="32" spans="1:14" s="133" customFormat="1" ht="12.75" x14ac:dyDescent="0.2">
      <c r="A32" s="135" t="s">
        <v>313</v>
      </c>
      <c r="B32" s="353">
        <v>40</v>
      </c>
      <c r="C32" s="353">
        <v>36</v>
      </c>
      <c r="D32" s="777"/>
      <c r="E32" s="777"/>
      <c r="F32" s="777"/>
      <c r="G32" s="913"/>
      <c r="H32" s="878"/>
      <c r="I32" s="878"/>
      <c r="J32" s="878"/>
      <c r="K32" s="878"/>
      <c r="L32" s="878"/>
      <c r="M32" s="878"/>
      <c r="N32" s="878"/>
    </row>
    <row r="33" spans="1:14" s="133" customFormat="1" ht="12.75" x14ac:dyDescent="0.2">
      <c r="A33" s="312" t="s">
        <v>521</v>
      </c>
      <c r="B33" s="353">
        <v>1.35</v>
      </c>
      <c r="C33" s="353">
        <v>1</v>
      </c>
      <c r="D33" s="777"/>
      <c r="E33" s="777"/>
      <c r="F33" s="777"/>
      <c r="G33" s="913"/>
      <c r="H33" s="878"/>
      <c r="I33" s="878"/>
      <c r="J33" s="878"/>
      <c r="K33" s="878"/>
      <c r="L33" s="878"/>
      <c r="M33" s="878"/>
      <c r="N33" s="878"/>
    </row>
    <row r="34" spans="1:14" s="133" customFormat="1" ht="13.5" thickBot="1" x14ac:dyDescent="0.25">
      <c r="A34" s="136" t="s">
        <v>355</v>
      </c>
      <c r="B34" s="319">
        <v>2.5</v>
      </c>
      <c r="C34" s="319">
        <v>2.5</v>
      </c>
      <c r="D34" s="778"/>
      <c r="E34" s="778"/>
      <c r="F34" s="778"/>
      <c r="G34" s="914"/>
      <c r="H34" s="908"/>
      <c r="I34" s="908"/>
      <c r="J34" s="908"/>
      <c r="K34" s="908"/>
      <c r="L34" s="908"/>
      <c r="M34" s="908"/>
      <c r="N34" s="908"/>
    </row>
    <row r="35" spans="1:14" s="133" customFormat="1" ht="12.75" x14ac:dyDescent="0.2">
      <c r="A35" s="148" t="s">
        <v>274</v>
      </c>
      <c r="B35" s="317">
        <v>100</v>
      </c>
      <c r="C35" s="149"/>
      <c r="D35" s="776">
        <v>12.42</v>
      </c>
      <c r="E35" s="776">
        <v>14.78</v>
      </c>
      <c r="F35" s="776">
        <v>11.78</v>
      </c>
      <c r="G35" s="779">
        <v>232.3</v>
      </c>
      <c r="H35" s="755">
        <v>15.23</v>
      </c>
      <c r="I35" s="755">
        <v>24.6</v>
      </c>
      <c r="J35" s="755">
        <v>0</v>
      </c>
      <c r="K35" s="755">
        <v>2.4300000000000002</v>
      </c>
      <c r="L35" s="755">
        <v>6.3E-2</v>
      </c>
      <c r="M35" s="755">
        <v>0.09</v>
      </c>
      <c r="N35" s="755">
        <v>1.17</v>
      </c>
    </row>
    <row r="36" spans="1:14" s="133" customFormat="1" ht="12.75" x14ac:dyDescent="0.2">
      <c r="A36" s="135" t="s">
        <v>260</v>
      </c>
      <c r="B36" s="318">
        <v>87</v>
      </c>
      <c r="C36" s="318">
        <v>64</v>
      </c>
      <c r="D36" s="777"/>
      <c r="E36" s="777"/>
      <c r="F36" s="777"/>
      <c r="G36" s="913"/>
      <c r="H36" s="878"/>
      <c r="I36" s="878"/>
      <c r="J36" s="878"/>
      <c r="K36" s="878"/>
      <c r="L36" s="878"/>
      <c r="M36" s="878"/>
      <c r="N36" s="878"/>
    </row>
    <row r="37" spans="1:14" s="133" customFormat="1" ht="12.75" x14ac:dyDescent="0.2">
      <c r="A37" s="135" t="s">
        <v>205</v>
      </c>
      <c r="B37" s="318">
        <v>8</v>
      </c>
      <c r="C37" s="318">
        <v>8</v>
      </c>
      <c r="D37" s="777"/>
      <c r="E37" s="777"/>
      <c r="F37" s="777"/>
      <c r="G37" s="913"/>
      <c r="H37" s="878"/>
      <c r="I37" s="878"/>
      <c r="J37" s="878"/>
      <c r="K37" s="878"/>
      <c r="L37" s="878"/>
      <c r="M37" s="878"/>
      <c r="N37" s="878"/>
    </row>
    <row r="38" spans="1:14" s="133" customFormat="1" ht="12.75" x14ac:dyDescent="0.2">
      <c r="A38" s="135" t="s">
        <v>199</v>
      </c>
      <c r="B38" s="318">
        <v>35</v>
      </c>
      <c r="C38" s="318">
        <v>30</v>
      </c>
      <c r="D38" s="777"/>
      <c r="E38" s="777"/>
      <c r="F38" s="777"/>
      <c r="G38" s="913"/>
      <c r="H38" s="878"/>
      <c r="I38" s="878"/>
      <c r="J38" s="878"/>
      <c r="K38" s="878"/>
      <c r="L38" s="878"/>
      <c r="M38" s="878"/>
      <c r="N38" s="878"/>
    </row>
    <row r="39" spans="1:14" s="133" customFormat="1" ht="12.75" x14ac:dyDescent="0.2">
      <c r="A39" s="135" t="s">
        <v>201</v>
      </c>
      <c r="B39" s="318">
        <v>5</v>
      </c>
      <c r="C39" s="318">
        <v>5</v>
      </c>
      <c r="D39" s="777"/>
      <c r="E39" s="777"/>
      <c r="F39" s="777"/>
      <c r="G39" s="913"/>
      <c r="H39" s="878"/>
      <c r="I39" s="878"/>
      <c r="J39" s="878"/>
      <c r="K39" s="878"/>
      <c r="L39" s="878"/>
      <c r="M39" s="878"/>
      <c r="N39" s="878"/>
    </row>
    <row r="40" spans="1:14" s="133" customFormat="1" ht="12.75" x14ac:dyDescent="0.2">
      <c r="A40" s="135" t="s">
        <v>216</v>
      </c>
      <c r="B40" s="318">
        <v>6.7</v>
      </c>
      <c r="C40" s="318">
        <v>6.7</v>
      </c>
      <c r="D40" s="777"/>
      <c r="E40" s="777"/>
      <c r="F40" s="777"/>
      <c r="G40" s="913"/>
      <c r="H40" s="878"/>
      <c r="I40" s="878"/>
      <c r="J40" s="878"/>
      <c r="K40" s="878"/>
      <c r="L40" s="878"/>
      <c r="M40" s="878"/>
      <c r="N40" s="878"/>
    </row>
    <row r="41" spans="1:14" s="133" customFormat="1" ht="12.75" x14ac:dyDescent="0.2">
      <c r="A41" s="135" t="s">
        <v>201</v>
      </c>
      <c r="B41" s="318">
        <v>8.3000000000000007</v>
      </c>
      <c r="C41" s="318">
        <v>8.3000000000000007</v>
      </c>
      <c r="D41" s="777"/>
      <c r="E41" s="777"/>
      <c r="F41" s="777"/>
      <c r="G41" s="913"/>
      <c r="H41" s="878"/>
      <c r="I41" s="878"/>
      <c r="J41" s="878"/>
      <c r="K41" s="878"/>
      <c r="L41" s="878"/>
      <c r="M41" s="878"/>
      <c r="N41" s="878"/>
    </row>
    <row r="42" spans="1:14" s="133" customFormat="1" ht="13.5" thickBot="1" x14ac:dyDescent="0.25">
      <c r="A42" s="136" t="s">
        <v>218</v>
      </c>
      <c r="B42" s="319">
        <v>2</v>
      </c>
      <c r="C42" s="319">
        <v>2</v>
      </c>
      <c r="D42" s="778"/>
      <c r="E42" s="778"/>
      <c r="F42" s="778"/>
      <c r="G42" s="914"/>
      <c r="H42" s="908"/>
      <c r="I42" s="908"/>
      <c r="J42" s="908"/>
      <c r="K42" s="908"/>
      <c r="L42" s="908"/>
      <c r="M42" s="908"/>
      <c r="N42" s="908"/>
    </row>
    <row r="43" spans="1:14" s="133" customFormat="1" ht="12.75" x14ac:dyDescent="0.2">
      <c r="A43" s="148" t="s">
        <v>210</v>
      </c>
      <c r="B43" s="317">
        <v>200</v>
      </c>
      <c r="C43" s="149"/>
      <c r="D43" s="776">
        <v>3.2</v>
      </c>
      <c r="E43" s="776">
        <v>10.9</v>
      </c>
      <c r="F43" s="776">
        <v>22</v>
      </c>
      <c r="G43" s="779">
        <v>202</v>
      </c>
      <c r="H43" s="755">
        <v>170.4</v>
      </c>
      <c r="I43" s="755">
        <v>16.649999999999999</v>
      </c>
      <c r="J43" s="755">
        <v>110.02</v>
      </c>
      <c r="K43" s="755">
        <v>0.38</v>
      </c>
      <c r="L43" s="755">
        <v>0.05</v>
      </c>
      <c r="M43" s="755">
        <v>2.6</v>
      </c>
      <c r="N43" s="755">
        <v>1.5</v>
      </c>
    </row>
    <row r="44" spans="1:14" s="133" customFormat="1" ht="12.75" x14ac:dyDescent="0.2">
      <c r="A44" s="495" t="s">
        <v>457</v>
      </c>
      <c r="B44" s="318">
        <v>227.4</v>
      </c>
      <c r="C44" s="318">
        <v>171</v>
      </c>
      <c r="D44" s="777"/>
      <c r="E44" s="777"/>
      <c r="F44" s="777"/>
      <c r="G44" s="913"/>
      <c r="H44" s="878"/>
      <c r="I44" s="878"/>
      <c r="J44" s="878"/>
      <c r="K44" s="878"/>
      <c r="L44" s="878"/>
      <c r="M44" s="878"/>
      <c r="N44" s="878"/>
    </row>
    <row r="45" spans="1:14" s="133" customFormat="1" ht="12.75" x14ac:dyDescent="0.2">
      <c r="A45" s="495" t="s">
        <v>458</v>
      </c>
      <c r="B45" s="318">
        <v>244.5</v>
      </c>
      <c r="C45" s="318">
        <v>171</v>
      </c>
      <c r="D45" s="777"/>
      <c r="E45" s="777"/>
      <c r="F45" s="777"/>
      <c r="G45" s="913"/>
      <c r="H45" s="878"/>
      <c r="I45" s="878"/>
      <c r="J45" s="878"/>
      <c r="K45" s="878"/>
      <c r="L45" s="878"/>
      <c r="M45" s="878"/>
      <c r="N45" s="878"/>
    </row>
    <row r="46" spans="1:14" s="133" customFormat="1" ht="12.75" x14ac:dyDescent="0.2">
      <c r="A46" s="495" t="s">
        <v>459</v>
      </c>
      <c r="B46" s="318">
        <v>263.3</v>
      </c>
      <c r="C46" s="318">
        <v>171</v>
      </c>
      <c r="D46" s="777"/>
      <c r="E46" s="777"/>
      <c r="F46" s="777"/>
      <c r="G46" s="913"/>
      <c r="H46" s="878"/>
      <c r="I46" s="878"/>
      <c r="J46" s="878"/>
      <c r="K46" s="878"/>
      <c r="L46" s="878"/>
      <c r="M46" s="878"/>
      <c r="N46" s="878"/>
    </row>
    <row r="47" spans="1:14" s="133" customFormat="1" ht="12.75" x14ac:dyDescent="0.2">
      <c r="A47" s="495" t="s">
        <v>460</v>
      </c>
      <c r="B47" s="318">
        <v>285.60000000000002</v>
      </c>
      <c r="C47" s="318">
        <v>171</v>
      </c>
      <c r="D47" s="777"/>
      <c r="E47" s="777"/>
      <c r="F47" s="777"/>
      <c r="G47" s="913"/>
      <c r="H47" s="878"/>
      <c r="I47" s="878"/>
      <c r="J47" s="878"/>
      <c r="K47" s="878"/>
      <c r="L47" s="878"/>
      <c r="M47" s="878"/>
      <c r="N47" s="878"/>
    </row>
    <row r="48" spans="1:14" s="133" customFormat="1" ht="12.75" x14ac:dyDescent="0.2">
      <c r="A48" s="162" t="s">
        <v>283</v>
      </c>
      <c r="B48" s="318">
        <v>31.6</v>
      </c>
      <c r="C48" s="318">
        <v>31.6</v>
      </c>
      <c r="D48" s="777"/>
      <c r="E48" s="777"/>
      <c r="F48" s="777"/>
      <c r="G48" s="913"/>
      <c r="H48" s="878"/>
      <c r="I48" s="878"/>
      <c r="J48" s="878"/>
      <c r="K48" s="878"/>
      <c r="L48" s="878"/>
      <c r="M48" s="878"/>
      <c r="N48" s="878"/>
    </row>
    <row r="49" spans="1:17" s="133" customFormat="1" ht="12.75" x14ac:dyDescent="0.2">
      <c r="A49" s="162" t="s">
        <v>428</v>
      </c>
      <c r="B49" s="318">
        <v>7</v>
      </c>
      <c r="C49" s="318">
        <v>7</v>
      </c>
      <c r="D49" s="777"/>
      <c r="E49" s="777"/>
      <c r="F49" s="777"/>
      <c r="G49" s="913"/>
      <c r="H49" s="878"/>
      <c r="I49" s="878"/>
      <c r="J49" s="878"/>
      <c r="K49" s="878"/>
      <c r="L49" s="878"/>
      <c r="M49" s="878"/>
      <c r="N49" s="878"/>
    </row>
    <row r="50" spans="1:17" s="133" customFormat="1" ht="13.5" customHeight="1" thickBot="1" x14ac:dyDescent="0.25">
      <c r="A50" s="494" t="s">
        <v>447</v>
      </c>
      <c r="B50" s="355">
        <v>2</v>
      </c>
      <c r="C50" s="355">
        <v>2</v>
      </c>
      <c r="D50" s="778"/>
      <c r="E50" s="778"/>
      <c r="F50" s="778"/>
      <c r="G50" s="914"/>
      <c r="H50" s="908"/>
      <c r="I50" s="908"/>
      <c r="J50" s="908"/>
      <c r="K50" s="908"/>
      <c r="L50" s="908"/>
      <c r="M50" s="908"/>
      <c r="N50" s="908"/>
    </row>
    <row r="51" spans="1:17" s="133" customFormat="1" ht="12.75" x14ac:dyDescent="0.2">
      <c r="A51" s="148" t="s">
        <v>579</v>
      </c>
      <c r="B51" s="317">
        <v>50</v>
      </c>
      <c r="C51" s="149"/>
      <c r="D51" s="663">
        <v>1.4</v>
      </c>
      <c r="E51" s="663">
        <v>16.2</v>
      </c>
      <c r="F51" s="663">
        <v>3.3</v>
      </c>
      <c r="G51" s="663">
        <v>163.19999999999999</v>
      </c>
      <c r="H51" s="666">
        <v>38.4</v>
      </c>
      <c r="I51" s="666">
        <v>0.15</v>
      </c>
      <c r="J51" s="666">
        <v>0</v>
      </c>
      <c r="K51" s="666">
        <v>3.4</v>
      </c>
      <c r="L51" s="666">
        <v>0.15</v>
      </c>
      <c r="M51" s="666">
        <v>0.05</v>
      </c>
      <c r="N51" s="666">
        <v>0.3</v>
      </c>
    </row>
    <row r="52" spans="1:17" s="133" customFormat="1" ht="12.75" customHeight="1" x14ac:dyDescent="0.2">
      <c r="A52" s="312" t="s">
        <v>42</v>
      </c>
      <c r="B52" s="458">
        <v>2.25</v>
      </c>
      <c r="C52" s="459">
        <v>2.25</v>
      </c>
      <c r="D52" s="664"/>
      <c r="E52" s="664"/>
      <c r="F52" s="664"/>
      <c r="G52" s="664"/>
      <c r="H52" s="667"/>
      <c r="I52" s="667"/>
      <c r="J52" s="667"/>
      <c r="K52" s="667"/>
      <c r="L52" s="667"/>
      <c r="M52" s="667"/>
      <c r="N52" s="667"/>
    </row>
    <row r="53" spans="1:17" s="133" customFormat="1" ht="12.75" customHeight="1" x14ac:dyDescent="0.2">
      <c r="A53" s="312" t="s">
        <v>216</v>
      </c>
      <c r="B53" s="458">
        <v>2.25</v>
      </c>
      <c r="C53" s="459">
        <v>2.25</v>
      </c>
      <c r="D53" s="664"/>
      <c r="E53" s="664"/>
      <c r="F53" s="664"/>
      <c r="G53" s="664"/>
      <c r="H53" s="667"/>
      <c r="I53" s="667"/>
      <c r="J53" s="667"/>
      <c r="K53" s="667"/>
      <c r="L53" s="667"/>
      <c r="M53" s="667"/>
      <c r="N53" s="667"/>
    </row>
    <row r="54" spans="1:17" s="133" customFormat="1" ht="12.75" customHeight="1" x14ac:dyDescent="0.2">
      <c r="A54" s="312" t="s">
        <v>580</v>
      </c>
      <c r="B54" s="458">
        <v>45</v>
      </c>
      <c r="C54" s="459">
        <v>45</v>
      </c>
      <c r="D54" s="664"/>
      <c r="E54" s="664"/>
      <c r="F54" s="664"/>
      <c r="G54" s="664"/>
      <c r="H54" s="667"/>
      <c r="I54" s="667"/>
      <c r="J54" s="667"/>
      <c r="K54" s="667"/>
      <c r="L54" s="667"/>
      <c r="M54" s="667"/>
      <c r="N54" s="667"/>
    </row>
    <row r="55" spans="1:17" s="133" customFormat="1" ht="12.75" customHeight="1" x14ac:dyDescent="0.2">
      <c r="A55" s="312" t="s">
        <v>299</v>
      </c>
      <c r="B55" s="458">
        <v>3.75</v>
      </c>
      <c r="C55" s="459">
        <v>3</v>
      </c>
      <c r="D55" s="664"/>
      <c r="E55" s="664"/>
      <c r="F55" s="664"/>
      <c r="G55" s="664"/>
      <c r="H55" s="667"/>
      <c r="I55" s="667"/>
      <c r="J55" s="667"/>
      <c r="K55" s="667"/>
      <c r="L55" s="667"/>
      <c r="M55" s="667"/>
      <c r="N55" s="667"/>
    </row>
    <row r="56" spans="1:17" s="133" customFormat="1" ht="12.75" customHeight="1" x14ac:dyDescent="0.2">
      <c r="A56" s="312" t="s">
        <v>300</v>
      </c>
      <c r="B56" s="458">
        <v>1.2</v>
      </c>
      <c r="C56" s="459">
        <v>1</v>
      </c>
      <c r="D56" s="664"/>
      <c r="E56" s="664"/>
      <c r="F56" s="664"/>
      <c r="G56" s="664"/>
      <c r="H56" s="667"/>
      <c r="I56" s="667"/>
      <c r="J56" s="667"/>
      <c r="K56" s="667"/>
      <c r="L56" s="667"/>
      <c r="M56" s="667"/>
      <c r="N56" s="667"/>
    </row>
    <row r="57" spans="1:17" s="133" customFormat="1" ht="12.75" customHeight="1" x14ac:dyDescent="0.2">
      <c r="A57" s="312" t="s">
        <v>281</v>
      </c>
      <c r="B57" s="458">
        <v>12.5</v>
      </c>
      <c r="C57" s="459">
        <v>12.5</v>
      </c>
      <c r="D57" s="664"/>
      <c r="E57" s="664"/>
      <c r="F57" s="664"/>
      <c r="G57" s="664"/>
      <c r="H57" s="667"/>
      <c r="I57" s="667"/>
      <c r="J57" s="667"/>
      <c r="K57" s="667"/>
      <c r="L57" s="667"/>
      <c r="M57" s="667"/>
      <c r="N57" s="667"/>
    </row>
    <row r="58" spans="1:17" s="133" customFormat="1" ht="12.75" customHeight="1" x14ac:dyDescent="0.2">
      <c r="A58" s="312" t="s">
        <v>318</v>
      </c>
      <c r="B58" s="458">
        <v>0.75</v>
      </c>
      <c r="C58" s="459">
        <v>0.75</v>
      </c>
      <c r="D58" s="664"/>
      <c r="E58" s="664"/>
      <c r="F58" s="664"/>
      <c r="G58" s="664"/>
      <c r="H58" s="667"/>
      <c r="I58" s="667"/>
      <c r="J58" s="667"/>
      <c r="K58" s="667"/>
      <c r="L58" s="667"/>
      <c r="M58" s="667"/>
      <c r="N58" s="667"/>
    </row>
    <row r="59" spans="1:17" s="133" customFormat="1" ht="12.75" customHeight="1" x14ac:dyDescent="0.2">
      <c r="A59" s="312" t="s">
        <v>203</v>
      </c>
      <c r="B59" s="458">
        <v>0.5</v>
      </c>
      <c r="C59" s="459">
        <v>0.5</v>
      </c>
      <c r="D59" s="664"/>
      <c r="E59" s="664"/>
      <c r="F59" s="664"/>
      <c r="G59" s="664"/>
      <c r="H59" s="667"/>
      <c r="I59" s="667"/>
      <c r="J59" s="667"/>
      <c r="K59" s="667"/>
      <c r="L59" s="667"/>
      <c r="M59" s="667"/>
      <c r="N59" s="667"/>
    </row>
    <row r="60" spans="1:17" s="133" customFormat="1" ht="13.5" customHeight="1" thickBot="1" x14ac:dyDescent="0.25">
      <c r="A60" s="494" t="s">
        <v>218</v>
      </c>
      <c r="B60" s="448">
        <v>0.5</v>
      </c>
      <c r="C60" s="449">
        <v>0.5</v>
      </c>
      <c r="D60" s="665"/>
      <c r="E60" s="665"/>
      <c r="F60" s="665"/>
      <c r="G60" s="665"/>
      <c r="H60" s="668"/>
      <c r="I60" s="668"/>
      <c r="J60" s="668"/>
      <c r="K60" s="668"/>
      <c r="L60" s="668"/>
      <c r="M60" s="668"/>
      <c r="N60" s="668"/>
    </row>
    <row r="61" spans="1:17" s="36" customFormat="1" ht="12.75" x14ac:dyDescent="0.2">
      <c r="A61" s="108" t="s">
        <v>589</v>
      </c>
      <c r="B61" s="232" t="s">
        <v>590</v>
      </c>
      <c r="C61" s="232"/>
      <c r="D61" s="672">
        <v>0.4</v>
      </c>
      <c r="E61" s="672">
        <v>0.2</v>
      </c>
      <c r="F61" s="672">
        <v>4.8</v>
      </c>
      <c r="G61" s="675">
        <v>27.4</v>
      </c>
      <c r="H61" s="666">
        <v>14.16</v>
      </c>
      <c r="I61" s="666">
        <v>0.27800000000000002</v>
      </c>
      <c r="J61" s="666">
        <v>2</v>
      </c>
      <c r="K61" s="666">
        <v>3.64</v>
      </c>
      <c r="L61" s="666">
        <v>6.0000000000000001E-3</v>
      </c>
      <c r="M61" s="666">
        <v>2.5999999999999999E-2</v>
      </c>
      <c r="N61" s="666">
        <v>38.96</v>
      </c>
    </row>
    <row r="62" spans="1:17" s="36" customFormat="1" ht="12.75" customHeight="1" x14ac:dyDescent="0.2">
      <c r="A62" s="579" t="s">
        <v>422</v>
      </c>
      <c r="B62" s="580">
        <v>1</v>
      </c>
      <c r="C62" s="580">
        <v>1</v>
      </c>
      <c r="D62" s="688"/>
      <c r="E62" s="688"/>
      <c r="F62" s="688"/>
      <c r="G62" s="690"/>
      <c r="H62" s="667"/>
      <c r="I62" s="667"/>
      <c r="J62" s="667"/>
      <c r="K62" s="667"/>
      <c r="L62" s="667"/>
      <c r="M62" s="667"/>
      <c r="N62" s="667"/>
      <c r="Q62" s="41"/>
    </row>
    <row r="63" spans="1:17" s="36" customFormat="1" ht="12.75" customHeight="1" x14ac:dyDescent="0.2">
      <c r="A63" s="579" t="s">
        <v>588</v>
      </c>
      <c r="B63" s="580">
        <v>10</v>
      </c>
      <c r="C63" s="580">
        <v>10</v>
      </c>
      <c r="D63" s="688"/>
      <c r="E63" s="688"/>
      <c r="F63" s="688"/>
      <c r="G63" s="690"/>
      <c r="H63" s="667"/>
      <c r="I63" s="667"/>
      <c r="J63" s="667"/>
      <c r="K63" s="667"/>
      <c r="L63" s="667"/>
      <c r="M63" s="667"/>
      <c r="N63" s="667"/>
      <c r="Q63" s="41"/>
    </row>
    <row r="64" spans="1:17" s="36" customFormat="1" ht="13.5" customHeight="1" thickBot="1" x14ac:dyDescent="0.25">
      <c r="A64" s="578" t="s">
        <v>9</v>
      </c>
      <c r="B64" s="581">
        <v>15</v>
      </c>
      <c r="C64" s="581">
        <v>15</v>
      </c>
      <c r="D64" s="689"/>
      <c r="E64" s="689"/>
      <c r="F64" s="689"/>
      <c r="G64" s="691"/>
      <c r="H64" s="668"/>
      <c r="I64" s="668"/>
      <c r="J64" s="668"/>
      <c r="K64" s="668"/>
      <c r="L64" s="668"/>
      <c r="M64" s="668"/>
      <c r="N64" s="668"/>
    </row>
    <row r="65" spans="1:14" s="133" customFormat="1" ht="13.5" thickBot="1" x14ac:dyDescent="0.25">
      <c r="A65" s="134" t="s">
        <v>212</v>
      </c>
      <c r="B65" s="150">
        <v>90</v>
      </c>
      <c r="C65" s="150">
        <v>90</v>
      </c>
      <c r="D65" s="137">
        <v>7.1</v>
      </c>
      <c r="E65" s="137">
        <v>0.92</v>
      </c>
      <c r="F65" s="137">
        <v>43.43</v>
      </c>
      <c r="G65" s="139">
        <v>212.5</v>
      </c>
      <c r="H65" s="139">
        <v>127.8</v>
      </c>
      <c r="I65" s="139">
        <v>3.11</v>
      </c>
      <c r="J65" s="139">
        <v>139.5</v>
      </c>
      <c r="K65" s="139">
        <v>43.2</v>
      </c>
      <c r="L65" s="139">
        <v>0.34</v>
      </c>
      <c r="M65" s="139">
        <v>0.28999999999999998</v>
      </c>
      <c r="N65" s="139">
        <v>0.24</v>
      </c>
    </row>
    <row r="66" spans="1:14" s="133" customFormat="1" ht="13.5" thickBot="1" x14ac:dyDescent="0.25">
      <c r="A66" s="134" t="s">
        <v>213</v>
      </c>
      <c r="B66" s="150">
        <v>115</v>
      </c>
      <c r="C66" s="150">
        <v>115</v>
      </c>
      <c r="D66" s="137">
        <v>5.13</v>
      </c>
      <c r="E66" s="137">
        <v>1.88</v>
      </c>
      <c r="F66" s="137">
        <v>7.38</v>
      </c>
      <c r="G66" s="139">
        <v>72.25</v>
      </c>
      <c r="H66" s="139">
        <v>155</v>
      </c>
      <c r="I66" s="139">
        <v>0.12</v>
      </c>
      <c r="J66" s="139">
        <v>118.75</v>
      </c>
      <c r="K66" s="139">
        <v>18.75</v>
      </c>
      <c r="L66" s="139">
        <v>0.04</v>
      </c>
      <c r="M66" s="139">
        <v>0</v>
      </c>
      <c r="N66" s="139">
        <v>0.7</v>
      </c>
    </row>
    <row r="67" spans="1:14" s="145" customFormat="1" ht="13.5" thickBot="1" x14ac:dyDescent="0.25">
      <c r="A67" s="140" t="s">
        <v>196</v>
      </c>
      <c r="B67" s="144"/>
      <c r="C67" s="144"/>
      <c r="D67" s="142">
        <f t="shared" ref="D67:N67" si="1">D19+D21+D35+D43+D51+D61+D65+D66</f>
        <v>45.550000000000004</v>
      </c>
      <c r="E67" s="142">
        <f t="shared" si="1"/>
        <v>60.080000000000005</v>
      </c>
      <c r="F67" s="142">
        <f t="shared" si="1"/>
        <v>117.48999999999998</v>
      </c>
      <c r="G67" s="142">
        <f t="shared" si="1"/>
        <v>1245.3499999999999</v>
      </c>
      <c r="H67" s="142">
        <f t="shared" si="1"/>
        <v>624.24</v>
      </c>
      <c r="I67" s="142">
        <f t="shared" si="1"/>
        <v>78.408000000000015</v>
      </c>
      <c r="J67" s="142">
        <f t="shared" si="1"/>
        <v>403.62</v>
      </c>
      <c r="K67" s="142">
        <f t="shared" si="1"/>
        <v>73.650000000000006</v>
      </c>
      <c r="L67" s="142">
        <f t="shared" si="1"/>
        <v>0.7390000000000001</v>
      </c>
      <c r="M67" s="142">
        <f t="shared" si="1"/>
        <v>3.0959999999999996</v>
      </c>
      <c r="N67" s="142">
        <f t="shared" si="1"/>
        <v>69.97</v>
      </c>
    </row>
    <row r="68" spans="1:14" s="133" customFormat="1" ht="13.5" thickBot="1" x14ac:dyDescent="0.25">
      <c r="A68" s="134" t="s">
        <v>214</v>
      </c>
      <c r="B68" s="138"/>
      <c r="C68" s="138"/>
      <c r="D68" s="356"/>
      <c r="E68" s="356"/>
      <c r="F68" s="356"/>
      <c r="G68" s="357"/>
      <c r="H68" s="357"/>
      <c r="I68" s="357"/>
      <c r="J68" s="357"/>
      <c r="K68" s="357"/>
      <c r="L68" s="357"/>
      <c r="M68" s="357"/>
      <c r="N68" s="357"/>
    </row>
    <row r="69" spans="1:14" s="36" customFormat="1" ht="16.5" customHeight="1" thickBot="1" x14ac:dyDescent="0.25">
      <c r="A69" s="199" t="s">
        <v>231</v>
      </c>
      <c r="B69" s="111">
        <v>230</v>
      </c>
      <c r="C69" s="211">
        <v>230</v>
      </c>
      <c r="D69" s="358">
        <v>5.5</v>
      </c>
      <c r="E69" s="359">
        <v>22.5</v>
      </c>
      <c r="F69" s="359">
        <v>25.1</v>
      </c>
      <c r="G69" s="359">
        <v>321</v>
      </c>
      <c r="H69" s="359">
        <v>51</v>
      </c>
      <c r="I69" s="359">
        <v>0.63</v>
      </c>
      <c r="J69" s="359">
        <v>93</v>
      </c>
      <c r="K69" s="359">
        <v>11</v>
      </c>
      <c r="L69" s="359">
        <v>0.03</v>
      </c>
      <c r="M69" s="359">
        <v>0.19</v>
      </c>
      <c r="N69" s="359">
        <v>0.4</v>
      </c>
    </row>
    <row r="70" spans="1:14" s="133" customFormat="1" ht="13.5" thickBot="1" x14ac:dyDescent="0.25">
      <c r="A70" s="134" t="s">
        <v>243</v>
      </c>
      <c r="B70" s="150">
        <v>200</v>
      </c>
      <c r="C70" s="150">
        <v>200</v>
      </c>
      <c r="D70" s="137">
        <v>1</v>
      </c>
      <c r="E70" s="137">
        <v>0</v>
      </c>
      <c r="F70" s="137">
        <v>27.4</v>
      </c>
      <c r="G70" s="139">
        <v>110</v>
      </c>
      <c r="H70" s="139">
        <v>14</v>
      </c>
      <c r="I70" s="139">
        <v>2.8</v>
      </c>
      <c r="J70" s="139">
        <v>14</v>
      </c>
      <c r="K70" s="139">
        <v>8</v>
      </c>
      <c r="L70" s="139">
        <v>0.02</v>
      </c>
      <c r="M70" s="139">
        <v>0.2</v>
      </c>
      <c r="N70" s="139">
        <v>4</v>
      </c>
    </row>
    <row r="71" spans="1:14" s="133" customFormat="1" ht="13.5" thickBot="1" x14ac:dyDescent="0.25">
      <c r="A71" s="134" t="s">
        <v>196</v>
      </c>
      <c r="B71" s="138"/>
      <c r="C71" s="138"/>
      <c r="D71" s="146">
        <f t="shared" ref="D71:N71" si="2">D69+D70</f>
        <v>6.5</v>
      </c>
      <c r="E71" s="146">
        <f t="shared" si="2"/>
        <v>22.5</v>
      </c>
      <c r="F71" s="146">
        <f t="shared" si="2"/>
        <v>52.5</v>
      </c>
      <c r="G71" s="147">
        <f t="shared" si="2"/>
        <v>431</v>
      </c>
      <c r="H71" s="147">
        <f t="shared" si="2"/>
        <v>65</v>
      </c>
      <c r="I71" s="147">
        <f t="shared" si="2"/>
        <v>3.4299999999999997</v>
      </c>
      <c r="J71" s="147">
        <f t="shared" si="2"/>
        <v>107</v>
      </c>
      <c r="K71" s="147">
        <f t="shared" si="2"/>
        <v>19</v>
      </c>
      <c r="L71" s="147">
        <f t="shared" si="2"/>
        <v>0.05</v>
      </c>
      <c r="M71" s="147">
        <f t="shared" si="2"/>
        <v>0.39</v>
      </c>
      <c r="N71" s="147">
        <f t="shared" si="2"/>
        <v>4.4000000000000004</v>
      </c>
    </row>
    <row r="72" spans="1:14" s="133" customFormat="1" ht="13.5" thickBot="1" x14ac:dyDescent="0.25">
      <c r="A72" s="140" t="s">
        <v>565</v>
      </c>
      <c r="B72" s="144"/>
      <c r="C72" s="144"/>
      <c r="D72" s="142">
        <f t="shared" ref="D72:N72" si="3">D17+D67+D71</f>
        <v>78.510000000000005</v>
      </c>
      <c r="E72" s="142">
        <f t="shared" si="3"/>
        <v>131.6</v>
      </c>
      <c r="F72" s="142">
        <f t="shared" si="3"/>
        <v>226.45</v>
      </c>
      <c r="G72" s="142">
        <f t="shared" si="3"/>
        <v>2448.25</v>
      </c>
      <c r="H72" s="143">
        <f t="shared" si="3"/>
        <v>1133.56</v>
      </c>
      <c r="I72" s="143">
        <f t="shared" si="3"/>
        <v>159.20800000000003</v>
      </c>
      <c r="J72" s="143">
        <f t="shared" si="3"/>
        <v>802.62</v>
      </c>
      <c r="K72" s="143">
        <f t="shared" si="3"/>
        <v>98.14</v>
      </c>
      <c r="L72" s="143">
        <f t="shared" si="3"/>
        <v>1.0890000000000002</v>
      </c>
      <c r="M72" s="143">
        <f t="shared" si="3"/>
        <v>4.7159999999999993</v>
      </c>
      <c r="N72" s="143">
        <f t="shared" si="3"/>
        <v>75.77000000000001</v>
      </c>
    </row>
    <row r="73" spans="1:14" s="60" customFormat="1" ht="11.25" x14ac:dyDescent="0.2"/>
    <row r="74" spans="1:14" s="60" customFormat="1" ht="11.25" x14ac:dyDescent="0.2"/>
    <row r="75" spans="1:14" s="61" customFormat="1" x14ac:dyDescent="0.25"/>
  </sheetData>
  <mergeCells count="112">
    <mergeCell ref="L61:L64"/>
    <mergeCell ref="M61:M64"/>
    <mergeCell ref="N61:N64"/>
    <mergeCell ref="J35:J42"/>
    <mergeCell ref="D35:D42"/>
    <mergeCell ref="E35:E42"/>
    <mergeCell ref="F35:F42"/>
    <mergeCell ref="G35:G42"/>
    <mergeCell ref="H35:H42"/>
    <mergeCell ref="K35:K42"/>
    <mergeCell ref="D61:D64"/>
    <mergeCell ref="E61:E64"/>
    <mergeCell ref="F61:F64"/>
    <mergeCell ref="G61:G64"/>
    <mergeCell ref="H61:H64"/>
    <mergeCell ref="I61:I64"/>
    <mergeCell ref="J61:J64"/>
    <mergeCell ref="K61:K64"/>
    <mergeCell ref="N51:N60"/>
    <mergeCell ref="I51:I60"/>
    <mergeCell ref="J51:J60"/>
    <mergeCell ref="K51:K60"/>
    <mergeCell ref="L51:L60"/>
    <mergeCell ref="M51:M60"/>
    <mergeCell ref="N21:N34"/>
    <mergeCell ref="D9:D12"/>
    <mergeCell ref="D21:D34"/>
    <mergeCell ref="E21:E34"/>
    <mergeCell ref="M21:M34"/>
    <mergeCell ref="L21:L34"/>
    <mergeCell ref="N43:N50"/>
    <mergeCell ref="M35:M42"/>
    <mergeCell ref="N35:N42"/>
    <mergeCell ref="D43:D50"/>
    <mergeCell ref="E43:E50"/>
    <mergeCell ref="F43:F50"/>
    <mergeCell ref="G43:G50"/>
    <mergeCell ref="I43:I50"/>
    <mergeCell ref="H43:H50"/>
    <mergeCell ref="L35:L42"/>
    <mergeCell ref="J43:J50"/>
    <mergeCell ref="K43:K50"/>
    <mergeCell ref="L43:L50"/>
    <mergeCell ref="I35:I42"/>
    <mergeCell ref="I9:I12"/>
    <mergeCell ref="J21:J34"/>
    <mergeCell ref="I21:I34"/>
    <mergeCell ref="K21:K34"/>
    <mergeCell ref="N2:N3"/>
    <mergeCell ref="C2:C3"/>
    <mergeCell ref="G13:G16"/>
    <mergeCell ref="H13:H16"/>
    <mergeCell ref="I13:I16"/>
    <mergeCell ref="J13:J16"/>
    <mergeCell ref="K13:K16"/>
    <mergeCell ref="F9:F12"/>
    <mergeCell ref="G9:G12"/>
    <mergeCell ref="L9:L12"/>
    <mergeCell ref="M9:M12"/>
    <mergeCell ref="L4:L8"/>
    <mergeCell ref="M4:M8"/>
    <mergeCell ref="L2:L3"/>
    <mergeCell ref="M2:M3"/>
    <mergeCell ref="H2:H3"/>
    <mergeCell ref="I2:I3"/>
    <mergeCell ref="J2:J3"/>
    <mergeCell ref="K2:K3"/>
    <mergeCell ref="J9:J12"/>
    <mergeCell ref="K9:K12"/>
    <mergeCell ref="J4:J8"/>
    <mergeCell ref="K4:K8"/>
    <mergeCell ref="D4:D8"/>
    <mergeCell ref="N4:N8"/>
    <mergeCell ref="N13:N16"/>
    <mergeCell ref="N9:N12"/>
    <mergeCell ref="D19:D20"/>
    <mergeCell ref="E19:E20"/>
    <mergeCell ref="F19:F20"/>
    <mergeCell ref="G19:G20"/>
    <mergeCell ref="H19:H20"/>
    <mergeCell ref="I19:I20"/>
    <mergeCell ref="J19:J20"/>
    <mergeCell ref="K19:K20"/>
    <mergeCell ref="D13:D16"/>
    <mergeCell ref="E13:E16"/>
    <mergeCell ref="F13:F16"/>
    <mergeCell ref="M13:M16"/>
    <mergeCell ref="L13:L16"/>
    <mergeCell ref="N19:N20"/>
    <mergeCell ref="L19:L20"/>
    <mergeCell ref="M19:M20"/>
    <mergeCell ref="E4:E8"/>
    <mergeCell ref="F4:F8"/>
    <mergeCell ref="G4:G8"/>
    <mergeCell ref="H4:H8"/>
    <mergeCell ref="I4:I8"/>
    <mergeCell ref="M43:M50"/>
    <mergeCell ref="D51:D60"/>
    <mergeCell ref="E51:E60"/>
    <mergeCell ref="F51:F60"/>
    <mergeCell ref="G51:G60"/>
    <mergeCell ref="H51:H60"/>
    <mergeCell ref="B2:B3"/>
    <mergeCell ref="D2:D3"/>
    <mergeCell ref="E2:E3"/>
    <mergeCell ref="F2:F3"/>
    <mergeCell ref="G2:G3"/>
    <mergeCell ref="H9:H12"/>
    <mergeCell ref="E9:E12"/>
    <mergeCell ref="F21:F34"/>
    <mergeCell ref="G21:G34"/>
    <mergeCell ref="H21:H34"/>
  </mergeCells>
  <pageMargins left="0.11811023622047245" right="0.11811023622047245" top="0" bottom="0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workbookViewId="0">
      <selection activeCell="A79" sqref="A79"/>
    </sheetView>
  </sheetViews>
  <sheetFormatPr defaultRowHeight="15" x14ac:dyDescent="0.25"/>
  <cols>
    <col min="1" max="1" width="29" customWidth="1"/>
    <col min="2" max="3" width="10.28515625" customWidth="1"/>
    <col min="4" max="4" width="6" customWidth="1"/>
    <col min="5" max="5" width="5.42578125" bestFit="1" customWidth="1"/>
    <col min="6" max="6" width="7.5703125" customWidth="1"/>
    <col min="7" max="7" width="8.28515625" customWidth="1"/>
    <col min="8" max="10" width="7.7109375" customWidth="1"/>
    <col min="11" max="11" width="6.5703125" customWidth="1"/>
    <col min="12" max="12" width="7.28515625" customWidth="1"/>
    <col min="13" max="14" width="7.5703125" customWidth="1"/>
  </cols>
  <sheetData>
    <row r="1" spans="1:17" ht="15.75" thickBot="1" x14ac:dyDescent="0.3"/>
    <row r="2" spans="1:17" s="36" customFormat="1" ht="37.5" x14ac:dyDescent="0.2">
      <c r="A2" s="161" t="s">
        <v>275</v>
      </c>
      <c r="B2" s="799"/>
      <c r="C2" s="799"/>
      <c r="D2" s="799"/>
      <c r="E2" s="799"/>
      <c r="F2" s="799"/>
      <c r="G2" s="702"/>
      <c r="H2" s="704"/>
      <c r="I2" s="704"/>
      <c r="J2" s="704"/>
      <c r="K2" s="704"/>
      <c r="L2" s="704"/>
      <c r="M2" s="704"/>
      <c r="N2" s="704"/>
    </row>
    <row r="3" spans="1:17" s="36" customFormat="1" ht="13.5" thickBot="1" x14ac:dyDescent="0.25">
      <c r="A3" s="98" t="s">
        <v>246</v>
      </c>
      <c r="B3" s="800"/>
      <c r="C3" s="800"/>
      <c r="D3" s="800"/>
      <c r="E3" s="800"/>
      <c r="F3" s="800"/>
      <c r="G3" s="703"/>
      <c r="H3" s="705"/>
      <c r="I3" s="705"/>
      <c r="J3" s="705"/>
      <c r="K3" s="705"/>
      <c r="L3" s="705"/>
      <c r="M3" s="705"/>
      <c r="N3" s="705"/>
    </row>
    <row r="4" spans="1:17" s="36" customFormat="1" ht="25.5" x14ac:dyDescent="0.2">
      <c r="A4" s="108" t="s">
        <v>419</v>
      </c>
      <c r="B4" s="300">
        <v>75</v>
      </c>
      <c r="C4" s="339"/>
      <c r="D4" s="672">
        <v>13.7</v>
      </c>
      <c r="E4" s="672">
        <v>13.6</v>
      </c>
      <c r="F4" s="672">
        <v>12.2</v>
      </c>
      <c r="G4" s="675">
        <v>227.3</v>
      </c>
      <c r="H4" s="666">
        <v>5.25</v>
      </c>
      <c r="I4" s="666">
        <v>11.1</v>
      </c>
      <c r="J4" s="666">
        <v>0</v>
      </c>
      <c r="K4" s="666">
        <v>0.75</v>
      </c>
      <c r="L4" s="666">
        <v>0.3</v>
      </c>
      <c r="M4" s="666">
        <v>0.1</v>
      </c>
      <c r="N4" s="666">
        <v>1.2</v>
      </c>
    </row>
    <row r="5" spans="1:17" s="36" customFormat="1" ht="12.75" x14ac:dyDescent="0.2">
      <c r="A5" s="93" t="s">
        <v>260</v>
      </c>
      <c r="B5" s="340">
        <v>87.7</v>
      </c>
      <c r="C5" s="340">
        <v>64.5</v>
      </c>
      <c r="D5" s="688"/>
      <c r="E5" s="688"/>
      <c r="F5" s="688"/>
      <c r="G5" s="690"/>
      <c r="H5" s="667"/>
      <c r="I5" s="667"/>
      <c r="J5" s="667"/>
      <c r="K5" s="667"/>
      <c r="L5" s="667"/>
      <c r="M5" s="667"/>
      <c r="N5" s="667"/>
    </row>
    <row r="6" spans="1:17" s="36" customFormat="1" ht="12.75" x14ac:dyDescent="0.2">
      <c r="A6" s="93" t="s">
        <v>261</v>
      </c>
      <c r="B6" s="340">
        <v>14.3</v>
      </c>
      <c r="C6" s="340">
        <v>14.3</v>
      </c>
      <c r="D6" s="688"/>
      <c r="E6" s="688"/>
      <c r="F6" s="688"/>
      <c r="G6" s="690"/>
      <c r="H6" s="667"/>
      <c r="I6" s="667"/>
      <c r="J6" s="667"/>
      <c r="K6" s="667"/>
      <c r="L6" s="667"/>
      <c r="M6" s="667"/>
      <c r="N6" s="667"/>
    </row>
    <row r="7" spans="1:17" s="36" customFormat="1" ht="12.75" x14ac:dyDescent="0.2">
      <c r="A7" s="93" t="s">
        <v>262</v>
      </c>
      <c r="B7" s="340">
        <v>17.3</v>
      </c>
      <c r="C7" s="340">
        <v>17.3</v>
      </c>
      <c r="D7" s="688"/>
      <c r="E7" s="688"/>
      <c r="F7" s="688"/>
      <c r="G7" s="690"/>
      <c r="H7" s="667"/>
      <c r="I7" s="667"/>
      <c r="J7" s="667"/>
      <c r="K7" s="667"/>
      <c r="L7" s="667"/>
      <c r="M7" s="667"/>
      <c r="N7" s="667"/>
    </row>
    <row r="8" spans="1:17" s="36" customFormat="1" ht="12.75" x14ac:dyDescent="0.2">
      <c r="A8" s="93" t="s">
        <v>193</v>
      </c>
      <c r="B8" s="340">
        <v>8.3000000000000007</v>
      </c>
      <c r="C8" s="340">
        <v>8.3000000000000007</v>
      </c>
      <c r="D8" s="688"/>
      <c r="E8" s="688"/>
      <c r="F8" s="688"/>
      <c r="G8" s="690"/>
      <c r="H8" s="667"/>
      <c r="I8" s="667"/>
      <c r="J8" s="667"/>
      <c r="K8" s="667"/>
      <c r="L8" s="667"/>
      <c r="M8" s="667"/>
      <c r="N8" s="667"/>
    </row>
    <row r="9" spans="1:17" s="36" customFormat="1" ht="12.75" x14ac:dyDescent="0.2">
      <c r="A9" s="93" t="s">
        <v>318</v>
      </c>
      <c r="B9" s="340">
        <v>5.3</v>
      </c>
      <c r="C9" s="340">
        <v>5.3</v>
      </c>
      <c r="D9" s="688"/>
      <c r="E9" s="688"/>
      <c r="F9" s="688"/>
      <c r="G9" s="690"/>
      <c r="H9" s="667"/>
      <c r="I9" s="667"/>
      <c r="J9" s="667"/>
      <c r="K9" s="667"/>
      <c r="L9" s="667"/>
      <c r="M9" s="667"/>
      <c r="N9" s="667"/>
      <c r="Q9" s="41"/>
    </row>
    <row r="10" spans="1:17" s="36" customFormat="1" ht="12.75" x14ac:dyDescent="0.2">
      <c r="A10" s="304" t="s">
        <v>420</v>
      </c>
      <c r="B10" s="340">
        <v>9</v>
      </c>
      <c r="C10" s="340">
        <v>7.5</v>
      </c>
      <c r="D10" s="688"/>
      <c r="E10" s="688"/>
      <c r="F10" s="688"/>
      <c r="G10" s="690"/>
      <c r="H10" s="667"/>
      <c r="I10" s="667"/>
      <c r="J10" s="667"/>
      <c r="K10" s="667"/>
      <c r="L10" s="667"/>
      <c r="M10" s="667"/>
      <c r="N10" s="667"/>
    </row>
    <row r="11" spans="1:17" s="36" customFormat="1" ht="14.25" customHeight="1" thickBot="1" x14ac:dyDescent="0.25">
      <c r="A11" s="303" t="s">
        <v>218</v>
      </c>
      <c r="B11" s="341" t="s">
        <v>522</v>
      </c>
      <c r="C11" s="341" t="s">
        <v>522</v>
      </c>
      <c r="D11" s="689"/>
      <c r="E11" s="689"/>
      <c r="F11" s="689"/>
      <c r="G11" s="691"/>
      <c r="H11" s="668"/>
      <c r="I11" s="668"/>
      <c r="J11" s="668"/>
      <c r="K11" s="668"/>
      <c r="L11" s="668"/>
      <c r="M11" s="668"/>
      <c r="N11" s="668"/>
    </row>
    <row r="12" spans="1:17" s="36" customFormat="1" ht="20.25" customHeight="1" x14ac:dyDescent="0.2">
      <c r="A12" s="108" t="s">
        <v>276</v>
      </c>
      <c r="B12" s="300">
        <v>150</v>
      </c>
      <c r="C12" s="339"/>
      <c r="D12" s="672">
        <v>4.95</v>
      </c>
      <c r="E12" s="672">
        <v>9.23</v>
      </c>
      <c r="F12" s="672">
        <v>21.4</v>
      </c>
      <c r="G12" s="675">
        <v>189.03</v>
      </c>
      <c r="H12" s="666">
        <v>69.900000000000006</v>
      </c>
      <c r="I12" s="666">
        <v>23.03</v>
      </c>
      <c r="J12" s="666">
        <v>46.73</v>
      </c>
      <c r="K12" s="666">
        <v>0.9</v>
      </c>
      <c r="L12" s="666">
        <v>0.05</v>
      </c>
      <c r="M12" s="666">
        <v>0.05</v>
      </c>
      <c r="N12" s="666">
        <v>0</v>
      </c>
    </row>
    <row r="13" spans="1:17" s="36" customFormat="1" ht="12.75" x14ac:dyDescent="0.2">
      <c r="A13" s="93" t="s">
        <v>238</v>
      </c>
      <c r="B13" s="340">
        <v>215</v>
      </c>
      <c r="C13" s="340">
        <v>172</v>
      </c>
      <c r="D13" s="688"/>
      <c r="E13" s="688"/>
      <c r="F13" s="688"/>
      <c r="G13" s="690"/>
      <c r="H13" s="667"/>
      <c r="I13" s="667"/>
      <c r="J13" s="667"/>
      <c r="K13" s="667"/>
      <c r="L13" s="667"/>
      <c r="M13" s="667"/>
      <c r="N13" s="667"/>
    </row>
    <row r="14" spans="1:17" s="36" customFormat="1" ht="12.75" x14ac:dyDescent="0.2">
      <c r="A14" s="93" t="s">
        <v>201</v>
      </c>
      <c r="B14" s="340">
        <v>5.25</v>
      </c>
      <c r="C14" s="340">
        <v>5.25</v>
      </c>
      <c r="D14" s="688"/>
      <c r="E14" s="688"/>
      <c r="F14" s="688"/>
      <c r="G14" s="690"/>
      <c r="H14" s="667"/>
      <c r="I14" s="667"/>
      <c r="J14" s="667"/>
      <c r="K14" s="667"/>
      <c r="L14" s="667"/>
      <c r="M14" s="667"/>
      <c r="N14" s="667"/>
    </row>
    <row r="15" spans="1:17" s="36" customFormat="1" ht="12.75" x14ac:dyDescent="0.2">
      <c r="A15" s="93" t="s">
        <v>277</v>
      </c>
      <c r="B15" s="340">
        <v>3.75</v>
      </c>
      <c r="C15" s="340">
        <v>3</v>
      </c>
      <c r="D15" s="688"/>
      <c r="E15" s="688"/>
      <c r="F15" s="688"/>
      <c r="G15" s="690"/>
      <c r="H15" s="667"/>
      <c r="I15" s="667"/>
      <c r="J15" s="667"/>
      <c r="K15" s="667"/>
      <c r="L15" s="667"/>
      <c r="M15" s="667"/>
      <c r="N15" s="667"/>
    </row>
    <row r="16" spans="1:17" s="36" customFormat="1" ht="12.75" x14ac:dyDescent="0.2">
      <c r="A16" s="93" t="s">
        <v>199</v>
      </c>
      <c r="B16" s="340">
        <v>7.2</v>
      </c>
      <c r="C16" s="340">
        <v>6</v>
      </c>
      <c r="D16" s="688"/>
      <c r="E16" s="688"/>
      <c r="F16" s="688"/>
      <c r="G16" s="690"/>
      <c r="H16" s="667"/>
      <c r="I16" s="667"/>
      <c r="J16" s="667"/>
      <c r="K16" s="667"/>
      <c r="L16" s="667"/>
      <c r="M16" s="667"/>
      <c r="N16" s="667"/>
    </row>
    <row r="17" spans="1:14" s="36" customFormat="1" ht="12.75" x14ac:dyDescent="0.2">
      <c r="A17" s="93" t="s">
        <v>200</v>
      </c>
      <c r="B17" s="340">
        <v>9</v>
      </c>
      <c r="C17" s="340">
        <v>9</v>
      </c>
      <c r="D17" s="688"/>
      <c r="E17" s="688"/>
      <c r="F17" s="688"/>
      <c r="G17" s="690"/>
      <c r="H17" s="667"/>
      <c r="I17" s="667"/>
      <c r="J17" s="667"/>
      <c r="K17" s="667"/>
      <c r="L17" s="667"/>
      <c r="M17" s="667"/>
      <c r="N17" s="667"/>
    </row>
    <row r="18" spans="1:14" s="36" customFormat="1" ht="12.75" x14ac:dyDescent="0.2">
      <c r="A18" s="304" t="s">
        <v>473</v>
      </c>
      <c r="B18" s="340">
        <v>0.14000000000000001</v>
      </c>
      <c r="C18" s="340">
        <v>0.14000000000000001</v>
      </c>
      <c r="D18" s="688"/>
      <c r="E18" s="688"/>
      <c r="F18" s="688"/>
      <c r="G18" s="690"/>
      <c r="H18" s="667"/>
      <c r="I18" s="667"/>
      <c r="J18" s="667"/>
      <c r="K18" s="667"/>
      <c r="L18" s="667"/>
      <c r="M18" s="667"/>
      <c r="N18" s="667"/>
    </row>
    <row r="19" spans="1:14" s="36" customFormat="1" ht="12.75" x14ac:dyDescent="0.2">
      <c r="A19" s="93" t="s">
        <v>216</v>
      </c>
      <c r="B19" s="340">
        <v>1.8</v>
      </c>
      <c r="C19" s="340">
        <v>1.8</v>
      </c>
      <c r="D19" s="688"/>
      <c r="E19" s="688"/>
      <c r="F19" s="688"/>
      <c r="G19" s="690"/>
      <c r="H19" s="667"/>
      <c r="I19" s="667"/>
      <c r="J19" s="667"/>
      <c r="K19" s="667"/>
      <c r="L19" s="667"/>
      <c r="M19" s="667"/>
      <c r="N19" s="667"/>
    </row>
    <row r="20" spans="1:14" s="36" customFormat="1" ht="12.75" x14ac:dyDescent="0.2">
      <c r="A20" s="93" t="s">
        <v>0</v>
      </c>
      <c r="B20" s="340">
        <v>4.5</v>
      </c>
      <c r="C20" s="340">
        <v>4.5</v>
      </c>
      <c r="D20" s="688"/>
      <c r="E20" s="688"/>
      <c r="F20" s="688"/>
      <c r="G20" s="690"/>
      <c r="H20" s="667"/>
      <c r="I20" s="667"/>
      <c r="J20" s="667"/>
      <c r="K20" s="667"/>
      <c r="L20" s="667"/>
      <c r="M20" s="667"/>
      <c r="N20" s="667"/>
    </row>
    <row r="21" spans="1:14" s="36" customFormat="1" ht="13.5" thickBot="1" x14ac:dyDescent="0.25">
      <c r="A21" s="86" t="s">
        <v>218</v>
      </c>
      <c r="B21" s="342">
        <v>1</v>
      </c>
      <c r="C21" s="342">
        <v>1</v>
      </c>
      <c r="D21" s="689"/>
      <c r="E21" s="689"/>
      <c r="F21" s="689"/>
      <c r="G21" s="691"/>
      <c r="H21" s="668"/>
      <c r="I21" s="668"/>
      <c r="J21" s="668"/>
      <c r="K21" s="668"/>
      <c r="L21" s="668"/>
      <c r="M21" s="668"/>
      <c r="N21" s="668"/>
    </row>
    <row r="22" spans="1:14" s="36" customFormat="1" ht="15" customHeight="1" x14ac:dyDescent="0.2">
      <c r="A22" s="108" t="s">
        <v>195</v>
      </c>
      <c r="B22" s="300">
        <v>200</v>
      </c>
      <c r="C22" s="339"/>
      <c r="D22" s="672">
        <v>4.7</v>
      </c>
      <c r="E22" s="672">
        <v>5</v>
      </c>
      <c r="F22" s="672">
        <v>31.8</v>
      </c>
      <c r="G22" s="675">
        <v>188</v>
      </c>
      <c r="H22" s="666">
        <v>179.42</v>
      </c>
      <c r="I22" s="666">
        <v>26.06</v>
      </c>
      <c r="J22" s="666">
        <v>179.02</v>
      </c>
      <c r="K22" s="666">
        <v>0.92</v>
      </c>
      <c r="L22" s="666">
        <v>0.06</v>
      </c>
      <c r="M22" s="666">
        <v>0.3</v>
      </c>
      <c r="N22" s="666">
        <v>1.92</v>
      </c>
    </row>
    <row r="23" spans="1:14" s="36" customFormat="1" ht="12.75" x14ac:dyDescent="0.2">
      <c r="A23" s="93" t="s">
        <v>341</v>
      </c>
      <c r="B23" s="340">
        <v>4</v>
      </c>
      <c r="C23" s="340">
        <v>4</v>
      </c>
      <c r="D23" s="688"/>
      <c r="E23" s="688"/>
      <c r="F23" s="688"/>
      <c r="G23" s="690"/>
      <c r="H23" s="667"/>
      <c r="I23" s="667"/>
      <c r="J23" s="667"/>
      <c r="K23" s="667"/>
      <c r="L23" s="667"/>
      <c r="M23" s="667"/>
      <c r="N23" s="667"/>
    </row>
    <row r="24" spans="1:14" s="36" customFormat="1" ht="12.75" x14ac:dyDescent="0.2">
      <c r="A24" s="93" t="s">
        <v>224</v>
      </c>
      <c r="B24" s="340">
        <v>100</v>
      </c>
      <c r="C24" s="340">
        <v>100</v>
      </c>
      <c r="D24" s="688"/>
      <c r="E24" s="688"/>
      <c r="F24" s="688"/>
      <c r="G24" s="690"/>
      <c r="H24" s="667"/>
      <c r="I24" s="667"/>
      <c r="J24" s="667"/>
      <c r="K24" s="667"/>
      <c r="L24" s="667"/>
      <c r="M24" s="667"/>
      <c r="N24" s="667"/>
    </row>
    <row r="25" spans="1:14" s="36" customFormat="1" ht="13.5" thickBot="1" x14ac:dyDescent="0.25">
      <c r="A25" s="86" t="s">
        <v>203</v>
      </c>
      <c r="B25" s="342">
        <v>20</v>
      </c>
      <c r="C25" s="342">
        <v>20</v>
      </c>
      <c r="D25" s="689"/>
      <c r="E25" s="689"/>
      <c r="F25" s="689"/>
      <c r="G25" s="691"/>
      <c r="H25" s="668"/>
      <c r="I25" s="668"/>
      <c r="J25" s="668"/>
      <c r="K25" s="668"/>
      <c r="L25" s="668"/>
      <c r="M25" s="668"/>
      <c r="N25" s="668"/>
    </row>
    <row r="26" spans="1:14" s="36" customFormat="1" ht="13.5" thickBot="1" x14ac:dyDescent="0.25">
      <c r="A26" s="157" t="s">
        <v>451</v>
      </c>
      <c r="B26" s="111">
        <v>38</v>
      </c>
      <c r="C26" s="111">
        <v>38</v>
      </c>
      <c r="D26" s="309">
        <v>3.17</v>
      </c>
      <c r="E26" s="104">
        <v>0.57999999999999996</v>
      </c>
      <c r="F26" s="104">
        <v>19</v>
      </c>
      <c r="G26" s="92">
        <v>95.82</v>
      </c>
      <c r="H26" s="92">
        <v>16.8</v>
      </c>
      <c r="I26" s="92">
        <v>1.87</v>
      </c>
      <c r="J26" s="92">
        <v>75.84</v>
      </c>
      <c r="K26" s="92">
        <v>22.56</v>
      </c>
      <c r="L26" s="92">
        <v>0.08</v>
      </c>
      <c r="M26" s="92">
        <v>3.5999999999999997E-2</v>
      </c>
      <c r="N26" s="92">
        <v>0</v>
      </c>
    </row>
    <row r="27" spans="1:14" s="75" customFormat="1" ht="13.5" thickBot="1" x14ac:dyDescent="0.25">
      <c r="A27" s="95" t="s">
        <v>196</v>
      </c>
      <c r="B27" s="83"/>
      <c r="C27" s="313"/>
      <c r="D27" s="310">
        <f t="shared" ref="D27:N27" si="0">SUM(D4:D26)</f>
        <v>26.519999999999996</v>
      </c>
      <c r="E27" s="105">
        <f t="shared" si="0"/>
        <v>28.409999999999997</v>
      </c>
      <c r="F27" s="105">
        <f t="shared" si="0"/>
        <v>84.399999999999991</v>
      </c>
      <c r="G27" s="96">
        <f t="shared" si="0"/>
        <v>700.15000000000009</v>
      </c>
      <c r="H27" s="96">
        <f t="shared" si="0"/>
        <v>271.37</v>
      </c>
      <c r="I27" s="96">
        <f t="shared" si="0"/>
        <v>62.059999999999995</v>
      </c>
      <c r="J27" s="96">
        <f t="shared" si="0"/>
        <v>301.59000000000003</v>
      </c>
      <c r="K27" s="96">
        <f t="shared" si="0"/>
        <v>25.13</v>
      </c>
      <c r="L27" s="96">
        <f t="shared" si="0"/>
        <v>0.49</v>
      </c>
      <c r="M27" s="96">
        <f t="shared" si="0"/>
        <v>0.48599999999999999</v>
      </c>
      <c r="N27" s="96">
        <f t="shared" si="0"/>
        <v>3.12</v>
      </c>
    </row>
    <row r="28" spans="1:14" s="36" customFormat="1" ht="13.5" thickBot="1" x14ac:dyDescent="0.25">
      <c r="A28" s="98" t="s">
        <v>252</v>
      </c>
      <c r="B28" s="101"/>
      <c r="C28" s="306"/>
      <c r="D28" s="306"/>
      <c r="E28" s="101"/>
      <c r="F28" s="101"/>
      <c r="G28" s="91"/>
      <c r="H28" s="91"/>
      <c r="I28" s="91"/>
      <c r="J28" s="91"/>
      <c r="K28" s="91"/>
      <c r="L28" s="91"/>
      <c r="M28" s="91"/>
      <c r="N28" s="91"/>
    </row>
    <row r="29" spans="1:14" s="36" customFormat="1" ht="25.5" x14ac:dyDescent="0.2">
      <c r="A29" s="99" t="s">
        <v>278</v>
      </c>
      <c r="B29" s="300">
        <v>100</v>
      </c>
      <c r="C29" s="339"/>
      <c r="D29" s="672">
        <v>1</v>
      </c>
      <c r="E29" s="672">
        <v>7.1</v>
      </c>
      <c r="F29" s="672">
        <v>4.2</v>
      </c>
      <c r="G29" s="675">
        <v>87</v>
      </c>
      <c r="H29" s="666">
        <v>12</v>
      </c>
      <c r="I29" s="666">
        <v>16</v>
      </c>
      <c r="J29" s="666">
        <v>29</v>
      </c>
      <c r="K29" s="666">
        <v>0.46</v>
      </c>
      <c r="L29" s="666">
        <v>7.9000000000000001E-2</v>
      </c>
      <c r="M29" s="666">
        <v>5.5E-2</v>
      </c>
      <c r="N29" s="666">
        <v>92.9</v>
      </c>
    </row>
    <row r="30" spans="1:14" s="36" customFormat="1" ht="13.5" thickBot="1" x14ac:dyDescent="0.25">
      <c r="A30" s="86" t="s">
        <v>421</v>
      </c>
      <c r="B30" s="342">
        <v>133</v>
      </c>
      <c r="C30" s="342">
        <v>100</v>
      </c>
      <c r="D30" s="689"/>
      <c r="E30" s="689"/>
      <c r="F30" s="689"/>
      <c r="G30" s="691"/>
      <c r="H30" s="668"/>
      <c r="I30" s="668"/>
      <c r="J30" s="668"/>
      <c r="K30" s="668"/>
      <c r="L30" s="668"/>
      <c r="M30" s="668"/>
      <c r="N30" s="668"/>
    </row>
    <row r="31" spans="1:14" s="36" customFormat="1" ht="25.5" x14ac:dyDescent="0.2">
      <c r="A31" s="108" t="s">
        <v>279</v>
      </c>
      <c r="B31" s="311" t="s">
        <v>258</v>
      </c>
      <c r="C31" s="232"/>
      <c r="D31" s="672">
        <v>17.899999999999999</v>
      </c>
      <c r="E31" s="672">
        <v>10.199999999999999</v>
      </c>
      <c r="F31" s="672">
        <v>22.75</v>
      </c>
      <c r="G31" s="675">
        <v>260.5</v>
      </c>
      <c r="H31" s="666">
        <v>116.2</v>
      </c>
      <c r="I31" s="666">
        <v>29.4</v>
      </c>
      <c r="J31" s="666">
        <v>129.4</v>
      </c>
      <c r="K31" s="666">
        <v>3.38</v>
      </c>
      <c r="L31" s="666">
        <v>0.1</v>
      </c>
      <c r="M31" s="666">
        <v>0.05</v>
      </c>
      <c r="N31" s="666">
        <v>3</v>
      </c>
    </row>
    <row r="32" spans="1:14" s="36" customFormat="1" ht="12.75" x14ac:dyDescent="0.2">
      <c r="A32" s="304" t="s">
        <v>457</v>
      </c>
      <c r="B32" s="340">
        <v>66.5</v>
      </c>
      <c r="C32" s="340">
        <v>50</v>
      </c>
      <c r="D32" s="688"/>
      <c r="E32" s="688"/>
      <c r="F32" s="688"/>
      <c r="G32" s="690"/>
      <c r="H32" s="667"/>
      <c r="I32" s="667"/>
      <c r="J32" s="667"/>
      <c r="K32" s="667"/>
      <c r="L32" s="667"/>
      <c r="M32" s="667"/>
      <c r="N32" s="667"/>
    </row>
    <row r="33" spans="1:19" s="36" customFormat="1" ht="12.75" x14ac:dyDescent="0.2">
      <c r="A33" s="304" t="s">
        <v>458</v>
      </c>
      <c r="B33" s="340">
        <v>71.5</v>
      </c>
      <c r="C33" s="340">
        <v>50</v>
      </c>
      <c r="D33" s="688"/>
      <c r="E33" s="688"/>
      <c r="F33" s="688"/>
      <c r="G33" s="690"/>
      <c r="H33" s="667"/>
      <c r="I33" s="667"/>
      <c r="J33" s="667"/>
      <c r="K33" s="667"/>
      <c r="L33" s="667"/>
      <c r="M33" s="667"/>
      <c r="N33" s="667"/>
    </row>
    <row r="34" spans="1:19" s="36" customFormat="1" ht="12.75" x14ac:dyDescent="0.2">
      <c r="A34" s="304" t="s">
        <v>459</v>
      </c>
      <c r="B34" s="340">
        <v>77</v>
      </c>
      <c r="C34" s="340">
        <v>50</v>
      </c>
      <c r="D34" s="688"/>
      <c r="E34" s="688"/>
      <c r="F34" s="688"/>
      <c r="G34" s="690"/>
      <c r="H34" s="667"/>
      <c r="I34" s="667"/>
      <c r="J34" s="667"/>
      <c r="K34" s="667"/>
      <c r="L34" s="667"/>
      <c r="M34" s="667"/>
      <c r="N34" s="667"/>
    </row>
    <row r="35" spans="1:19" s="36" customFormat="1" ht="12.75" x14ac:dyDescent="0.2">
      <c r="A35" s="304" t="s">
        <v>460</v>
      </c>
      <c r="B35" s="340">
        <v>83.5</v>
      </c>
      <c r="C35" s="340">
        <v>50</v>
      </c>
      <c r="D35" s="688"/>
      <c r="E35" s="688"/>
      <c r="F35" s="688"/>
      <c r="G35" s="690"/>
      <c r="H35" s="667"/>
      <c r="I35" s="667"/>
      <c r="J35" s="667"/>
      <c r="K35" s="667"/>
      <c r="L35" s="667"/>
      <c r="M35" s="667"/>
      <c r="N35" s="667"/>
    </row>
    <row r="36" spans="1:19" s="36" customFormat="1" ht="12.75" x14ac:dyDescent="0.2">
      <c r="A36" s="93" t="s">
        <v>12</v>
      </c>
      <c r="B36" s="340">
        <v>20</v>
      </c>
      <c r="C36" s="340">
        <v>20</v>
      </c>
      <c r="D36" s="688"/>
      <c r="E36" s="688"/>
      <c r="F36" s="688"/>
      <c r="G36" s="690"/>
      <c r="H36" s="667"/>
      <c r="I36" s="667"/>
      <c r="J36" s="667"/>
      <c r="K36" s="667"/>
      <c r="L36" s="667"/>
      <c r="M36" s="667"/>
      <c r="N36" s="667"/>
      <c r="S36" s="41"/>
    </row>
    <row r="37" spans="1:19" s="36" customFormat="1" ht="15.75" customHeight="1" x14ac:dyDescent="0.2">
      <c r="A37" s="93" t="s">
        <v>199</v>
      </c>
      <c r="B37" s="343" t="s">
        <v>471</v>
      </c>
      <c r="C37" s="343" t="s">
        <v>462</v>
      </c>
      <c r="D37" s="688"/>
      <c r="E37" s="688"/>
      <c r="F37" s="688"/>
      <c r="G37" s="690"/>
      <c r="H37" s="667"/>
      <c r="I37" s="667"/>
      <c r="J37" s="667"/>
      <c r="K37" s="667"/>
      <c r="L37" s="667"/>
      <c r="M37" s="667"/>
      <c r="N37" s="667"/>
    </row>
    <row r="38" spans="1:19" s="36" customFormat="1" ht="12.75" x14ac:dyDescent="0.2">
      <c r="A38" s="93" t="s">
        <v>125</v>
      </c>
      <c r="B38" s="343" t="s">
        <v>461</v>
      </c>
      <c r="C38" s="343" t="s">
        <v>462</v>
      </c>
      <c r="D38" s="688"/>
      <c r="E38" s="688"/>
      <c r="F38" s="688"/>
      <c r="G38" s="690"/>
      <c r="H38" s="667"/>
      <c r="I38" s="667"/>
      <c r="J38" s="667"/>
      <c r="K38" s="667"/>
      <c r="L38" s="667"/>
      <c r="M38" s="667"/>
      <c r="N38" s="667"/>
    </row>
    <row r="39" spans="1:19" s="36" customFormat="1" ht="12.75" x14ac:dyDescent="0.2">
      <c r="A39" s="93" t="s">
        <v>201</v>
      </c>
      <c r="B39" s="340">
        <v>5</v>
      </c>
      <c r="C39" s="340">
        <v>5</v>
      </c>
      <c r="D39" s="688"/>
      <c r="E39" s="688"/>
      <c r="F39" s="688"/>
      <c r="G39" s="690"/>
      <c r="H39" s="667"/>
      <c r="I39" s="667"/>
      <c r="J39" s="667"/>
      <c r="K39" s="667"/>
      <c r="L39" s="667"/>
      <c r="M39" s="667"/>
      <c r="N39" s="667"/>
      <c r="S39" s="41"/>
    </row>
    <row r="40" spans="1:19" s="36" customFormat="1" ht="12.75" x14ac:dyDescent="0.2">
      <c r="A40" s="93" t="s">
        <v>218</v>
      </c>
      <c r="B40" s="340">
        <v>2.5</v>
      </c>
      <c r="C40" s="340">
        <v>2.5</v>
      </c>
      <c r="D40" s="688"/>
      <c r="E40" s="688"/>
      <c r="F40" s="688"/>
      <c r="G40" s="690"/>
      <c r="H40" s="667"/>
      <c r="I40" s="667"/>
      <c r="J40" s="667"/>
      <c r="K40" s="667"/>
      <c r="L40" s="667"/>
      <c r="M40" s="667"/>
      <c r="N40" s="667"/>
    </row>
    <row r="41" spans="1:19" s="36" customFormat="1" ht="12.75" x14ac:dyDescent="0.2">
      <c r="A41" s="304" t="s">
        <v>472</v>
      </c>
      <c r="B41" s="340">
        <v>1.35</v>
      </c>
      <c r="C41" s="340">
        <v>1</v>
      </c>
      <c r="D41" s="688"/>
      <c r="E41" s="688"/>
      <c r="F41" s="688"/>
      <c r="G41" s="690"/>
      <c r="H41" s="667"/>
      <c r="I41" s="667"/>
      <c r="J41" s="667"/>
      <c r="K41" s="667"/>
      <c r="L41" s="667"/>
      <c r="M41" s="667"/>
      <c r="N41" s="667"/>
    </row>
    <row r="42" spans="1:19" s="36" customFormat="1" ht="13.5" thickBot="1" x14ac:dyDescent="0.25">
      <c r="A42" s="304" t="s">
        <v>280</v>
      </c>
      <c r="B42" s="340">
        <v>54</v>
      </c>
      <c r="C42" s="340">
        <v>40</v>
      </c>
      <c r="D42" s="689"/>
      <c r="E42" s="689"/>
      <c r="F42" s="689"/>
      <c r="G42" s="691"/>
      <c r="H42" s="668"/>
      <c r="I42" s="667"/>
      <c r="J42" s="667"/>
      <c r="K42" s="668"/>
      <c r="L42" s="668"/>
      <c r="M42" s="668"/>
      <c r="N42" s="668"/>
    </row>
    <row r="43" spans="1:19" s="36" customFormat="1" ht="14.25" customHeight="1" x14ac:dyDescent="0.2">
      <c r="A43" s="360" t="s">
        <v>523</v>
      </c>
      <c r="B43" s="364" t="s">
        <v>524</v>
      </c>
      <c r="C43" s="361"/>
      <c r="D43" s="669">
        <v>32.159999999999997</v>
      </c>
      <c r="E43" s="672">
        <v>2.33</v>
      </c>
      <c r="F43" s="672">
        <v>1.1599999999999999</v>
      </c>
      <c r="G43" s="675">
        <v>155.80000000000001</v>
      </c>
      <c r="H43" s="917">
        <v>28</v>
      </c>
      <c r="I43" s="920">
        <v>48</v>
      </c>
      <c r="J43" s="927">
        <v>253.3</v>
      </c>
      <c r="K43" s="711">
        <v>4</v>
      </c>
      <c r="L43" s="666">
        <v>0.12</v>
      </c>
      <c r="M43" s="666">
        <v>0</v>
      </c>
      <c r="N43" s="666">
        <v>6.7</v>
      </c>
    </row>
    <row r="44" spans="1:19" s="36" customFormat="1" ht="15" customHeight="1" x14ac:dyDescent="0.2">
      <c r="A44" s="308" t="s">
        <v>525</v>
      </c>
      <c r="B44" s="340">
        <v>161</v>
      </c>
      <c r="C44" s="344">
        <v>143</v>
      </c>
      <c r="D44" s="801"/>
      <c r="E44" s="688"/>
      <c r="F44" s="688"/>
      <c r="G44" s="690"/>
      <c r="H44" s="918"/>
      <c r="I44" s="921"/>
      <c r="J44" s="928"/>
      <c r="K44" s="713"/>
      <c r="L44" s="667"/>
      <c r="M44" s="667"/>
      <c r="N44" s="667"/>
    </row>
    <row r="45" spans="1:19" s="36" customFormat="1" ht="13.5" thickBot="1" x14ac:dyDescent="0.25">
      <c r="A45" s="66" t="s">
        <v>218</v>
      </c>
      <c r="B45" s="362">
        <v>2</v>
      </c>
      <c r="C45" s="346">
        <v>2</v>
      </c>
      <c r="D45" s="802"/>
      <c r="E45" s="689"/>
      <c r="F45" s="689"/>
      <c r="G45" s="691"/>
      <c r="H45" s="919"/>
      <c r="I45" s="922"/>
      <c r="J45" s="929"/>
      <c r="K45" s="715"/>
      <c r="L45" s="668"/>
      <c r="M45" s="668"/>
      <c r="N45" s="668"/>
      <c r="P45" s="41"/>
    </row>
    <row r="46" spans="1:19" s="36" customFormat="1" ht="25.5" x14ac:dyDescent="0.2">
      <c r="A46" s="108" t="s">
        <v>399</v>
      </c>
      <c r="B46" s="300">
        <v>150</v>
      </c>
      <c r="C46" s="339"/>
      <c r="D46" s="672">
        <v>9.73</v>
      </c>
      <c r="E46" s="672">
        <v>19.329999999999998</v>
      </c>
      <c r="F46" s="672">
        <v>39.1</v>
      </c>
      <c r="G46" s="675">
        <v>358.3</v>
      </c>
      <c r="H46" s="680">
        <v>19.559999999999999</v>
      </c>
      <c r="I46" s="675">
        <v>29.6</v>
      </c>
      <c r="J46" s="675">
        <v>195.6</v>
      </c>
      <c r="K46" s="680">
        <v>1.21</v>
      </c>
      <c r="L46" s="666">
        <v>9.4E-2</v>
      </c>
      <c r="M46" s="666">
        <v>0.46</v>
      </c>
      <c r="N46" s="666">
        <v>2.71</v>
      </c>
      <c r="O46" s="723"/>
      <c r="P46" s="724"/>
      <c r="Q46" s="724"/>
      <c r="R46" s="41"/>
    </row>
    <row r="47" spans="1:19" s="36" customFormat="1" ht="12.75" x14ac:dyDescent="0.2">
      <c r="A47" s="304" t="s">
        <v>400</v>
      </c>
      <c r="B47" s="340">
        <v>68</v>
      </c>
      <c r="C47" s="340">
        <v>68</v>
      </c>
      <c r="D47" s="688"/>
      <c r="E47" s="688"/>
      <c r="F47" s="688"/>
      <c r="G47" s="690"/>
      <c r="H47" s="712"/>
      <c r="I47" s="690"/>
      <c r="J47" s="690"/>
      <c r="K47" s="712"/>
      <c r="L47" s="667"/>
      <c r="M47" s="667"/>
      <c r="N47" s="667"/>
      <c r="O47" s="723"/>
      <c r="P47" s="724"/>
      <c r="Q47" s="724"/>
    </row>
    <row r="48" spans="1:19" s="36" customFormat="1" ht="12.75" x14ac:dyDescent="0.2">
      <c r="A48" s="304" t="s">
        <v>42</v>
      </c>
      <c r="B48" s="340">
        <v>7</v>
      </c>
      <c r="C48" s="340">
        <v>7</v>
      </c>
      <c r="D48" s="688"/>
      <c r="E48" s="688"/>
      <c r="F48" s="688"/>
      <c r="G48" s="690"/>
      <c r="H48" s="712"/>
      <c r="I48" s="690"/>
      <c r="J48" s="690"/>
      <c r="K48" s="712"/>
      <c r="L48" s="667"/>
      <c r="M48" s="667"/>
      <c r="N48" s="667"/>
      <c r="O48" s="723"/>
      <c r="P48" s="724"/>
      <c r="Q48" s="724"/>
    </row>
    <row r="49" spans="1:17" s="36" customFormat="1" ht="13.5" thickBot="1" x14ac:dyDescent="0.25">
      <c r="A49" s="303" t="s">
        <v>302</v>
      </c>
      <c r="B49" s="342">
        <v>3</v>
      </c>
      <c r="C49" s="592">
        <v>3</v>
      </c>
      <c r="D49" s="689"/>
      <c r="E49" s="689"/>
      <c r="F49" s="689"/>
      <c r="G49" s="691"/>
      <c r="H49" s="714"/>
      <c r="I49" s="691"/>
      <c r="J49" s="691"/>
      <c r="K49" s="714"/>
      <c r="L49" s="668"/>
      <c r="M49" s="668"/>
      <c r="N49" s="668"/>
      <c r="O49" s="723"/>
      <c r="P49" s="724"/>
      <c r="Q49" s="724"/>
    </row>
    <row r="50" spans="1:17" s="133" customFormat="1" ht="12.75" x14ac:dyDescent="0.2">
      <c r="A50" s="148" t="s">
        <v>579</v>
      </c>
      <c r="B50" s="598">
        <v>50</v>
      </c>
      <c r="C50" s="599"/>
      <c r="D50" s="663">
        <v>1.4</v>
      </c>
      <c r="E50" s="663">
        <v>16.2</v>
      </c>
      <c r="F50" s="663">
        <v>3.3</v>
      </c>
      <c r="G50" s="663">
        <v>163.19999999999999</v>
      </c>
      <c r="H50" s="666">
        <v>38.4</v>
      </c>
      <c r="I50" s="666">
        <v>0.15</v>
      </c>
      <c r="J50" s="666">
        <v>0</v>
      </c>
      <c r="K50" s="666">
        <v>3.4</v>
      </c>
      <c r="L50" s="666">
        <v>0.15</v>
      </c>
      <c r="M50" s="666">
        <v>0.05</v>
      </c>
      <c r="N50" s="666">
        <v>0.3</v>
      </c>
    </row>
    <row r="51" spans="1:17" s="133" customFormat="1" ht="12.75" customHeight="1" x14ac:dyDescent="0.2">
      <c r="A51" s="312" t="s">
        <v>42</v>
      </c>
      <c r="B51" s="470">
        <v>2.25</v>
      </c>
      <c r="C51" s="568">
        <v>2.25</v>
      </c>
      <c r="D51" s="664"/>
      <c r="E51" s="664"/>
      <c r="F51" s="664"/>
      <c r="G51" s="664"/>
      <c r="H51" s="667"/>
      <c r="I51" s="667"/>
      <c r="J51" s="667"/>
      <c r="K51" s="667"/>
      <c r="L51" s="667"/>
      <c r="M51" s="667"/>
      <c r="N51" s="667"/>
    </row>
    <row r="52" spans="1:17" s="133" customFormat="1" ht="12.75" customHeight="1" x14ac:dyDescent="0.2">
      <c r="A52" s="312" t="s">
        <v>216</v>
      </c>
      <c r="B52" s="470">
        <v>2.25</v>
      </c>
      <c r="C52" s="568">
        <v>2.25</v>
      </c>
      <c r="D52" s="664"/>
      <c r="E52" s="664"/>
      <c r="F52" s="664"/>
      <c r="G52" s="664"/>
      <c r="H52" s="667"/>
      <c r="I52" s="667"/>
      <c r="J52" s="667"/>
      <c r="K52" s="667"/>
      <c r="L52" s="667"/>
      <c r="M52" s="667"/>
      <c r="N52" s="667"/>
    </row>
    <row r="53" spans="1:17" s="133" customFormat="1" ht="12.75" customHeight="1" x14ac:dyDescent="0.2">
      <c r="A53" s="312" t="s">
        <v>580</v>
      </c>
      <c r="B53" s="470">
        <v>45</v>
      </c>
      <c r="C53" s="568">
        <v>45</v>
      </c>
      <c r="D53" s="664"/>
      <c r="E53" s="664"/>
      <c r="F53" s="664"/>
      <c r="G53" s="664"/>
      <c r="H53" s="667"/>
      <c r="I53" s="667"/>
      <c r="J53" s="667"/>
      <c r="K53" s="667"/>
      <c r="L53" s="667"/>
      <c r="M53" s="667"/>
      <c r="N53" s="667"/>
    </row>
    <row r="54" spans="1:17" s="133" customFormat="1" ht="12.75" customHeight="1" x14ac:dyDescent="0.2">
      <c r="A54" s="312" t="s">
        <v>299</v>
      </c>
      <c r="B54" s="470">
        <v>3.75</v>
      </c>
      <c r="C54" s="568">
        <v>3</v>
      </c>
      <c r="D54" s="664"/>
      <c r="E54" s="664"/>
      <c r="F54" s="664"/>
      <c r="G54" s="664"/>
      <c r="H54" s="667"/>
      <c r="I54" s="667"/>
      <c r="J54" s="667"/>
      <c r="K54" s="667"/>
      <c r="L54" s="667"/>
      <c r="M54" s="667"/>
      <c r="N54" s="667"/>
    </row>
    <row r="55" spans="1:17" s="133" customFormat="1" ht="12.75" customHeight="1" x14ac:dyDescent="0.2">
      <c r="A55" s="312" t="s">
        <v>300</v>
      </c>
      <c r="B55" s="470">
        <v>1.2</v>
      </c>
      <c r="C55" s="568">
        <v>1</v>
      </c>
      <c r="D55" s="664"/>
      <c r="E55" s="664"/>
      <c r="F55" s="664"/>
      <c r="G55" s="664"/>
      <c r="H55" s="667"/>
      <c r="I55" s="667"/>
      <c r="J55" s="667"/>
      <c r="K55" s="667"/>
      <c r="L55" s="667"/>
      <c r="M55" s="667"/>
      <c r="N55" s="667"/>
    </row>
    <row r="56" spans="1:17" s="133" customFormat="1" ht="12.75" customHeight="1" x14ac:dyDescent="0.2">
      <c r="A56" s="312" t="s">
        <v>281</v>
      </c>
      <c r="B56" s="470">
        <v>12.5</v>
      </c>
      <c r="C56" s="568">
        <v>12.5</v>
      </c>
      <c r="D56" s="664"/>
      <c r="E56" s="664"/>
      <c r="F56" s="664"/>
      <c r="G56" s="664"/>
      <c r="H56" s="667"/>
      <c r="I56" s="667"/>
      <c r="J56" s="667"/>
      <c r="K56" s="667"/>
      <c r="L56" s="667"/>
      <c r="M56" s="667"/>
      <c r="N56" s="667"/>
    </row>
    <row r="57" spans="1:17" s="133" customFormat="1" ht="12.75" customHeight="1" x14ac:dyDescent="0.2">
      <c r="A57" s="312" t="s">
        <v>318</v>
      </c>
      <c r="B57" s="470">
        <v>0.75</v>
      </c>
      <c r="C57" s="568">
        <v>0.75</v>
      </c>
      <c r="D57" s="664"/>
      <c r="E57" s="664"/>
      <c r="F57" s="664"/>
      <c r="G57" s="664"/>
      <c r="H57" s="667"/>
      <c r="I57" s="667"/>
      <c r="J57" s="667"/>
      <c r="K57" s="667"/>
      <c r="L57" s="667"/>
      <c r="M57" s="667"/>
      <c r="N57" s="667"/>
    </row>
    <row r="58" spans="1:17" s="133" customFormat="1" ht="12.75" customHeight="1" x14ac:dyDescent="0.2">
      <c r="A58" s="312" t="s">
        <v>203</v>
      </c>
      <c r="B58" s="470">
        <v>0.5</v>
      </c>
      <c r="C58" s="568">
        <v>0.5</v>
      </c>
      <c r="D58" s="664"/>
      <c r="E58" s="664"/>
      <c r="F58" s="664"/>
      <c r="G58" s="664"/>
      <c r="H58" s="667"/>
      <c r="I58" s="667"/>
      <c r="J58" s="667"/>
      <c r="K58" s="667"/>
      <c r="L58" s="667"/>
      <c r="M58" s="667"/>
      <c r="N58" s="667"/>
    </row>
    <row r="59" spans="1:17" s="133" customFormat="1" ht="13.5" customHeight="1" thickBot="1" x14ac:dyDescent="0.25">
      <c r="A59" s="494" t="s">
        <v>218</v>
      </c>
      <c r="B59" s="471">
        <v>0.5</v>
      </c>
      <c r="C59" s="569">
        <v>0.5</v>
      </c>
      <c r="D59" s="665"/>
      <c r="E59" s="665"/>
      <c r="F59" s="665"/>
      <c r="G59" s="665"/>
      <c r="H59" s="668"/>
      <c r="I59" s="668"/>
      <c r="J59" s="668"/>
      <c r="K59" s="668"/>
      <c r="L59" s="668"/>
      <c r="M59" s="668"/>
      <c r="N59" s="668"/>
    </row>
    <row r="60" spans="1:17" s="36" customFormat="1" ht="25.5" x14ac:dyDescent="0.2">
      <c r="A60" s="99" t="s">
        <v>265</v>
      </c>
      <c r="B60" s="300">
        <v>200</v>
      </c>
      <c r="C60" s="339"/>
      <c r="D60" s="672">
        <v>1.2</v>
      </c>
      <c r="E60" s="672">
        <v>0</v>
      </c>
      <c r="F60" s="672">
        <v>31.6</v>
      </c>
      <c r="G60" s="675">
        <v>127</v>
      </c>
      <c r="H60" s="666">
        <v>23.73</v>
      </c>
      <c r="I60" s="667">
        <v>19.04</v>
      </c>
      <c r="J60" s="667">
        <v>26.28</v>
      </c>
      <c r="K60" s="666">
        <v>0.71</v>
      </c>
      <c r="L60" s="666">
        <v>0.02</v>
      </c>
      <c r="M60" s="666">
        <v>0.02</v>
      </c>
      <c r="N60" s="666">
        <v>0.53</v>
      </c>
    </row>
    <row r="61" spans="1:17" s="36" customFormat="1" ht="18" customHeight="1" x14ac:dyDescent="0.2">
      <c r="A61" s="53" t="s">
        <v>526</v>
      </c>
      <c r="B61" s="340"/>
      <c r="C61" s="340"/>
      <c r="D61" s="688"/>
      <c r="E61" s="688"/>
      <c r="F61" s="688"/>
      <c r="G61" s="690"/>
      <c r="H61" s="667"/>
      <c r="I61" s="667"/>
      <c r="J61" s="667"/>
      <c r="K61" s="667"/>
      <c r="L61" s="667"/>
      <c r="M61" s="667"/>
      <c r="N61" s="667"/>
    </row>
    <row r="62" spans="1:17" s="36" customFormat="1" ht="12.75" x14ac:dyDescent="0.2">
      <c r="A62" s="93" t="s">
        <v>266</v>
      </c>
      <c r="B62" s="340">
        <v>20</v>
      </c>
      <c r="C62" s="340">
        <v>20</v>
      </c>
      <c r="D62" s="688"/>
      <c r="E62" s="688"/>
      <c r="F62" s="688"/>
      <c r="G62" s="690"/>
      <c r="H62" s="667"/>
      <c r="I62" s="667"/>
      <c r="J62" s="667"/>
      <c r="K62" s="667"/>
      <c r="L62" s="667"/>
      <c r="M62" s="667"/>
      <c r="N62" s="667"/>
    </row>
    <row r="63" spans="1:17" s="36" customFormat="1" ht="12.75" x14ac:dyDescent="0.2">
      <c r="A63" s="93" t="s">
        <v>0</v>
      </c>
      <c r="B63" s="340">
        <v>20</v>
      </c>
      <c r="C63" s="340">
        <v>20</v>
      </c>
      <c r="D63" s="688"/>
      <c r="E63" s="688"/>
      <c r="F63" s="688"/>
      <c r="G63" s="690"/>
      <c r="H63" s="667"/>
      <c r="I63" s="667"/>
      <c r="J63" s="667"/>
      <c r="K63" s="667"/>
      <c r="L63" s="667"/>
      <c r="M63" s="667"/>
      <c r="N63" s="667"/>
    </row>
    <row r="64" spans="1:17" s="36" customFormat="1" ht="13.5" thickBot="1" x14ac:dyDescent="0.25">
      <c r="A64" s="303" t="s">
        <v>473</v>
      </c>
      <c r="B64" s="342">
        <v>0.2</v>
      </c>
      <c r="C64" s="342">
        <v>0.2</v>
      </c>
      <c r="D64" s="689"/>
      <c r="E64" s="689"/>
      <c r="F64" s="689"/>
      <c r="G64" s="691"/>
      <c r="H64" s="668"/>
      <c r="I64" s="668"/>
      <c r="J64" s="668"/>
      <c r="K64" s="668"/>
      <c r="L64" s="668"/>
      <c r="M64" s="668"/>
      <c r="N64" s="668"/>
    </row>
    <row r="65" spans="1:18" s="36" customFormat="1" ht="13.5" thickBot="1" x14ac:dyDescent="0.25">
      <c r="A65" s="98" t="s">
        <v>212</v>
      </c>
      <c r="B65" s="363">
        <v>76</v>
      </c>
      <c r="C65" s="151">
        <v>76</v>
      </c>
      <c r="D65" s="309">
        <v>7.1</v>
      </c>
      <c r="E65" s="104">
        <v>0.92</v>
      </c>
      <c r="F65" s="104">
        <v>43.43</v>
      </c>
      <c r="G65" s="92">
        <v>212.5</v>
      </c>
      <c r="H65" s="92">
        <v>127.8</v>
      </c>
      <c r="I65" s="92">
        <v>3.11</v>
      </c>
      <c r="J65" s="92">
        <v>139.5</v>
      </c>
      <c r="K65" s="92">
        <v>43.2</v>
      </c>
      <c r="L65" s="92">
        <v>0.34</v>
      </c>
      <c r="M65" s="92">
        <v>0.28999999999999998</v>
      </c>
      <c r="N65" s="92">
        <v>0.24</v>
      </c>
    </row>
    <row r="66" spans="1:18" s="75" customFormat="1" ht="13.5" thickBot="1" x14ac:dyDescent="0.25">
      <c r="A66" s="95" t="s">
        <v>196</v>
      </c>
      <c r="B66" s="83"/>
      <c r="C66" s="313"/>
      <c r="D66" s="310">
        <f t="shared" ref="D66:N66" si="1">SUM(D29:D65)</f>
        <v>70.489999999999995</v>
      </c>
      <c r="E66" s="105">
        <f t="shared" si="1"/>
        <v>56.08</v>
      </c>
      <c r="F66" s="105">
        <f t="shared" si="1"/>
        <v>145.54000000000002</v>
      </c>
      <c r="G66" s="96">
        <f t="shared" si="1"/>
        <v>1364.3</v>
      </c>
      <c r="H66" s="96">
        <f t="shared" si="1"/>
        <v>365.69</v>
      </c>
      <c r="I66" s="96">
        <f t="shared" si="1"/>
        <v>145.30000000000001</v>
      </c>
      <c r="J66" s="96">
        <f t="shared" si="1"/>
        <v>773.08</v>
      </c>
      <c r="K66" s="96">
        <f t="shared" si="1"/>
        <v>56.36</v>
      </c>
      <c r="L66" s="96">
        <f t="shared" si="1"/>
        <v>0.90300000000000002</v>
      </c>
      <c r="M66" s="96">
        <f t="shared" si="1"/>
        <v>0.92500000000000004</v>
      </c>
      <c r="N66" s="96">
        <f t="shared" si="1"/>
        <v>106.38</v>
      </c>
    </row>
    <row r="67" spans="1:18" s="36" customFormat="1" ht="13.5" thickBot="1" x14ac:dyDescent="0.25">
      <c r="A67" s="98" t="s">
        <v>214</v>
      </c>
      <c r="B67" s="101"/>
      <c r="C67" s="306"/>
      <c r="D67" s="306"/>
      <c r="E67" s="101"/>
      <c r="F67" s="101"/>
      <c r="G67" s="91"/>
      <c r="H67" s="91"/>
      <c r="I67" s="91"/>
      <c r="J67" s="91"/>
      <c r="K67" s="91"/>
      <c r="L67" s="91"/>
      <c r="M67" s="91"/>
      <c r="N67" s="91"/>
    </row>
    <row r="68" spans="1:18" s="36" customFormat="1" ht="25.5" x14ac:dyDescent="0.2">
      <c r="A68" s="108" t="s">
        <v>240</v>
      </c>
      <c r="B68" s="300">
        <v>50</v>
      </c>
      <c r="C68" s="339"/>
      <c r="D68" s="700">
        <v>3.55</v>
      </c>
      <c r="E68" s="700">
        <v>7.4</v>
      </c>
      <c r="F68" s="700">
        <v>28.05</v>
      </c>
      <c r="G68" s="925">
        <v>197</v>
      </c>
      <c r="H68" s="748">
        <v>9.3000000000000007</v>
      </c>
      <c r="I68" s="748">
        <v>0</v>
      </c>
      <c r="J68" s="748">
        <v>0</v>
      </c>
      <c r="K68" s="748">
        <v>0.6</v>
      </c>
      <c r="L68" s="748">
        <v>0.06</v>
      </c>
      <c r="M68" s="748">
        <v>0.03</v>
      </c>
      <c r="N68" s="748">
        <v>0</v>
      </c>
    </row>
    <row r="69" spans="1:18" s="36" customFormat="1" ht="12.75" x14ac:dyDescent="0.2">
      <c r="A69" s="93" t="s">
        <v>216</v>
      </c>
      <c r="B69" s="340">
        <v>32.5</v>
      </c>
      <c r="C69" s="340">
        <v>32.5</v>
      </c>
      <c r="D69" s="923"/>
      <c r="E69" s="923"/>
      <c r="F69" s="923"/>
      <c r="G69" s="926"/>
      <c r="H69" s="749"/>
      <c r="I69" s="749"/>
      <c r="J69" s="749"/>
      <c r="K69" s="749"/>
      <c r="L69" s="749"/>
      <c r="M69" s="749"/>
      <c r="N69" s="749"/>
    </row>
    <row r="70" spans="1:18" s="36" customFormat="1" ht="12.75" x14ac:dyDescent="0.2">
      <c r="A70" s="93" t="s">
        <v>0</v>
      </c>
      <c r="B70" s="340">
        <v>6</v>
      </c>
      <c r="C70" s="340">
        <v>6</v>
      </c>
      <c r="D70" s="923"/>
      <c r="E70" s="923"/>
      <c r="F70" s="923"/>
      <c r="G70" s="926"/>
      <c r="H70" s="749"/>
      <c r="I70" s="749"/>
      <c r="J70" s="749"/>
      <c r="K70" s="749"/>
      <c r="L70" s="749"/>
      <c r="M70" s="749"/>
      <c r="N70" s="749"/>
    </row>
    <row r="71" spans="1:18" s="36" customFormat="1" ht="12.75" x14ac:dyDescent="0.2">
      <c r="A71" s="93" t="s">
        <v>192</v>
      </c>
      <c r="B71" s="340">
        <v>8.5</v>
      </c>
      <c r="C71" s="340">
        <v>8.5</v>
      </c>
      <c r="D71" s="923"/>
      <c r="E71" s="923"/>
      <c r="F71" s="923"/>
      <c r="G71" s="926"/>
      <c r="H71" s="749"/>
      <c r="I71" s="749"/>
      <c r="J71" s="749"/>
      <c r="K71" s="749"/>
      <c r="L71" s="749"/>
      <c r="M71" s="749"/>
      <c r="N71" s="749"/>
    </row>
    <row r="72" spans="1:18" s="36" customFormat="1" ht="12.75" x14ac:dyDescent="0.2">
      <c r="A72" s="93" t="s">
        <v>218</v>
      </c>
      <c r="B72" s="340">
        <v>0.3</v>
      </c>
      <c r="C72" s="340">
        <v>0.3</v>
      </c>
      <c r="D72" s="923"/>
      <c r="E72" s="923"/>
      <c r="F72" s="923"/>
      <c r="G72" s="926"/>
      <c r="H72" s="749"/>
      <c r="I72" s="749"/>
      <c r="J72" s="749"/>
      <c r="K72" s="749"/>
      <c r="L72" s="749"/>
      <c r="M72" s="749"/>
      <c r="N72" s="749"/>
    </row>
    <row r="73" spans="1:18" s="36" customFormat="1" ht="13.5" thickBot="1" x14ac:dyDescent="0.25">
      <c r="A73" s="86" t="s">
        <v>241</v>
      </c>
      <c r="B73" s="342">
        <v>1.5</v>
      </c>
      <c r="C73" s="342">
        <v>1.5</v>
      </c>
      <c r="D73" s="924"/>
      <c r="E73" s="923"/>
      <c r="F73" s="923"/>
      <c r="G73" s="926"/>
      <c r="H73" s="749"/>
      <c r="I73" s="749"/>
      <c r="J73" s="749"/>
      <c r="K73" s="749"/>
      <c r="L73" s="749"/>
      <c r="M73" s="749"/>
      <c r="N73" s="749"/>
    </row>
    <row r="74" spans="1:18" s="36" customFormat="1" ht="13.5" thickBot="1" x14ac:dyDescent="0.25">
      <c r="A74" s="199" t="s">
        <v>211</v>
      </c>
      <c r="B74" s="211">
        <v>200</v>
      </c>
      <c r="C74" s="211">
        <v>200</v>
      </c>
      <c r="D74" s="212">
        <v>5.9</v>
      </c>
      <c r="E74" s="208">
        <v>6.8</v>
      </c>
      <c r="F74" s="208">
        <v>9.9</v>
      </c>
      <c r="G74" s="209">
        <v>123</v>
      </c>
      <c r="H74" s="206">
        <v>108.9</v>
      </c>
      <c r="I74" s="206">
        <v>12.6</v>
      </c>
      <c r="J74" s="206">
        <v>81</v>
      </c>
      <c r="K74" s="206">
        <v>0.9</v>
      </c>
      <c r="L74" s="206">
        <v>0.04</v>
      </c>
      <c r="M74" s="206">
        <v>0</v>
      </c>
      <c r="N74" s="206">
        <v>0.9</v>
      </c>
      <c r="O74" s="723"/>
      <c r="P74" s="724"/>
      <c r="Q74" s="724"/>
      <c r="R74" s="41"/>
    </row>
    <row r="75" spans="1:18" s="36" customFormat="1" ht="13.5" thickBot="1" x14ac:dyDescent="0.25">
      <c r="A75" s="98" t="s">
        <v>285</v>
      </c>
      <c r="B75" s="111">
        <v>230</v>
      </c>
      <c r="C75" s="111">
        <v>230</v>
      </c>
      <c r="D75" s="309">
        <v>0.69</v>
      </c>
      <c r="E75" s="104">
        <v>0</v>
      </c>
      <c r="F75" s="104">
        <v>19.78</v>
      </c>
      <c r="G75" s="92">
        <v>92</v>
      </c>
      <c r="H75" s="92">
        <v>18.399999999999999</v>
      </c>
      <c r="I75" s="92">
        <v>2.5099999999999998</v>
      </c>
      <c r="J75" s="92">
        <v>12.65</v>
      </c>
      <c r="K75" s="92">
        <v>10.35</v>
      </c>
      <c r="L75" s="92">
        <v>0.12</v>
      </c>
      <c r="M75" s="92">
        <v>0.21</v>
      </c>
      <c r="N75" s="92">
        <v>14.95</v>
      </c>
    </row>
    <row r="76" spans="1:18" s="36" customFormat="1" ht="13.5" thickBot="1" x14ac:dyDescent="0.25">
      <c r="A76" s="98" t="s">
        <v>196</v>
      </c>
      <c r="B76" s="101"/>
      <c r="C76" s="306"/>
      <c r="D76" s="56">
        <f t="shared" ref="D76:N76" si="2">SUM(D68:D75)</f>
        <v>10.139999999999999</v>
      </c>
      <c r="E76" s="56">
        <f t="shared" si="2"/>
        <v>14.2</v>
      </c>
      <c r="F76" s="56">
        <f t="shared" si="2"/>
        <v>57.730000000000004</v>
      </c>
      <c r="G76" s="78">
        <f t="shared" si="2"/>
        <v>412</v>
      </c>
      <c r="H76" s="78">
        <f t="shared" si="2"/>
        <v>136.6</v>
      </c>
      <c r="I76" s="78">
        <f t="shared" si="2"/>
        <v>15.11</v>
      </c>
      <c r="J76" s="78">
        <f t="shared" si="2"/>
        <v>93.65</v>
      </c>
      <c r="K76" s="78">
        <f t="shared" si="2"/>
        <v>11.85</v>
      </c>
      <c r="L76" s="78">
        <f t="shared" si="2"/>
        <v>0.22</v>
      </c>
      <c r="M76" s="78">
        <f t="shared" si="2"/>
        <v>0.24</v>
      </c>
      <c r="N76" s="78">
        <f t="shared" si="2"/>
        <v>15.85</v>
      </c>
    </row>
    <row r="77" spans="1:18" s="36" customFormat="1" ht="13.5" thickBot="1" x14ac:dyDescent="0.25">
      <c r="A77" s="369" t="s">
        <v>566</v>
      </c>
      <c r="B77" s="83"/>
      <c r="C77" s="313"/>
      <c r="D77" s="310">
        <f t="shared" ref="D77:N77" si="3">D27+D66+D76</f>
        <v>107.14999999999999</v>
      </c>
      <c r="E77" s="384">
        <f t="shared" si="3"/>
        <v>98.69</v>
      </c>
      <c r="F77" s="105">
        <f t="shared" si="3"/>
        <v>287.67</v>
      </c>
      <c r="G77" s="96">
        <f>G27+G66+G76</f>
        <v>2476.4499999999998</v>
      </c>
      <c r="H77" s="96">
        <f t="shared" si="3"/>
        <v>773.66</v>
      </c>
      <c r="I77" s="96">
        <f t="shared" si="3"/>
        <v>222.47000000000003</v>
      </c>
      <c r="J77" s="96">
        <f t="shared" si="3"/>
        <v>1168.3200000000002</v>
      </c>
      <c r="K77" s="96">
        <f t="shared" si="3"/>
        <v>93.339999999999989</v>
      </c>
      <c r="L77" s="96">
        <f t="shared" si="3"/>
        <v>1.613</v>
      </c>
      <c r="M77" s="96">
        <f t="shared" si="3"/>
        <v>1.651</v>
      </c>
      <c r="N77" s="96">
        <f t="shared" si="3"/>
        <v>125.35</v>
      </c>
    </row>
  </sheetData>
  <mergeCells count="125">
    <mergeCell ref="D68:D73"/>
    <mergeCell ref="E68:E73"/>
    <mergeCell ref="F68:F73"/>
    <mergeCell ref="G68:G73"/>
    <mergeCell ref="H68:H73"/>
    <mergeCell ref="I68:I73"/>
    <mergeCell ref="J68:J73"/>
    <mergeCell ref="K68:K73"/>
    <mergeCell ref="J43:J45"/>
    <mergeCell ref="K43:K45"/>
    <mergeCell ref="D46:D49"/>
    <mergeCell ref="E46:E49"/>
    <mergeCell ref="F46:F49"/>
    <mergeCell ref="G46:G49"/>
    <mergeCell ref="H46:H49"/>
    <mergeCell ref="D60:D64"/>
    <mergeCell ref="E60:E64"/>
    <mergeCell ref="F60:F64"/>
    <mergeCell ref="G60:G64"/>
    <mergeCell ref="H60:H64"/>
    <mergeCell ref="I60:I64"/>
    <mergeCell ref="J60:J64"/>
    <mergeCell ref="D50:D59"/>
    <mergeCell ref="E50:E59"/>
    <mergeCell ref="L31:L42"/>
    <mergeCell ref="M31:M42"/>
    <mergeCell ref="N31:N42"/>
    <mergeCell ref="D43:D45"/>
    <mergeCell ref="E43:E45"/>
    <mergeCell ref="F43:F45"/>
    <mergeCell ref="G43:G45"/>
    <mergeCell ref="H43:H45"/>
    <mergeCell ref="L43:L45"/>
    <mergeCell ref="M43:M45"/>
    <mergeCell ref="N43:N45"/>
    <mergeCell ref="D31:D42"/>
    <mergeCell ref="E31:E42"/>
    <mergeCell ref="F31:F42"/>
    <mergeCell ref="G31:G42"/>
    <mergeCell ref="H31:H42"/>
    <mergeCell ref="I31:I42"/>
    <mergeCell ref="J31:J42"/>
    <mergeCell ref="K31:K42"/>
    <mergeCell ref="I43:I45"/>
    <mergeCell ref="L22:L25"/>
    <mergeCell ref="M22:M25"/>
    <mergeCell ref="N22:N25"/>
    <mergeCell ref="D29:D30"/>
    <mergeCell ref="E29:E30"/>
    <mergeCell ref="F29:F30"/>
    <mergeCell ref="G29:G30"/>
    <mergeCell ref="H29:H30"/>
    <mergeCell ref="L29:L30"/>
    <mergeCell ref="M29:M30"/>
    <mergeCell ref="N29:N30"/>
    <mergeCell ref="D22:D25"/>
    <mergeCell ref="E22:E25"/>
    <mergeCell ref="F22:F25"/>
    <mergeCell ref="G22:G25"/>
    <mergeCell ref="H22:H25"/>
    <mergeCell ref="I22:I25"/>
    <mergeCell ref="J22:J25"/>
    <mergeCell ref="K22:K25"/>
    <mergeCell ref="I29:I30"/>
    <mergeCell ref="J29:J30"/>
    <mergeCell ref="K29:K30"/>
    <mergeCell ref="L2:L3"/>
    <mergeCell ref="M2:M3"/>
    <mergeCell ref="N2:N3"/>
    <mergeCell ref="L4:L11"/>
    <mergeCell ref="M4:M11"/>
    <mergeCell ref="N4:N11"/>
    <mergeCell ref="D12:D21"/>
    <mergeCell ref="E12:E21"/>
    <mergeCell ref="F12:F21"/>
    <mergeCell ref="G12:G21"/>
    <mergeCell ref="H12:H21"/>
    <mergeCell ref="L12:L21"/>
    <mergeCell ref="M12:M21"/>
    <mergeCell ref="N12:N21"/>
    <mergeCell ref="I4:I11"/>
    <mergeCell ref="J4:J11"/>
    <mergeCell ref="I2:I3"/>
    <mergeCell ref="J2:J3"/>
    <mergeCell ref="I12:I21"/>
    <mergeCell ref="J12:J21"/>
    <mergeCell ref="K12:K21"/>
    <mergeCell ref="K4:K11"/>
    <mergeCell ref="K2:K3"/>
    <mergeCell ref="B2:B3"/>
    <mergeCell ref="C2:C3"/>
    <mergeCell ref="E2:E3"/>
    <mergeCell ref="F2:F3"/>
    <mergeCell ref="G2:G3"/>
    <mergeCell ref="H2:H3"/>
    <mergeCell ref="D4:D11"/>
    <mergeCell ref="E4:E11"/>
    <mergeCell ref="F4:F11"/>
    <mergeCell ref="G4:G11"/>
    <mergeCell ref="H4:H11"/>
    <mergeCell ref="D2:D3"/>
    <mergeCell ref="O46:Q49"/>
    <mergeCell ref="I46:I49"/>
    <mergeCell ref="J46:J49"/>
    <mergeCell ref="K60:K64"/>
    <mergeCell ref="O74:Q74"/>
    <mergeCell ref="K46:K49"/>
    <mergeCell ref="L46:L49"/>
    <mergeCell ref="M46:M49"/>
    <mergeCell ref="N46:N49"/>
    <mergeCell ref="L60:L64"/>
    <mergeCell ref="M60:M64"/>
    <mergeCell ref="N60:N64"/>
    <mergeCell ref="L68:L73"/>
    <mergeCell ref="M68:M73"/>
    <mergeCell ref="N68:N73"/>
    <mergeCell ref="F50:F59"/>
    <mergeCell ref="G50:G59"/>
    <mergeCell ref="H50:H59"/>
    <mergeCell ref="I50:I59"/>
    <mergeCell ref="J50:J59"/>
    <mergeCell ref="K50:K59"/>
    <mergeCell ref="L50:L59"/>
    <mergeCell ref="M50:M59"/>
    <mergeCell ref="N50:N59"/>
  </mergeCells>
  <pageMargins left="0.11811023622047245" right="0.19685039370078741" top="0" bottom="0" header="0" footer="0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workbookViewId="0">
      <selection activeCell="R57" sqref="R57"/>
    </sheetView>
  </sheetViews>
  <sheetFormatPr defaultRowHeight="15" x14ac:dyDescent="0.25"/>
  <cols>
    <col min="1" max="1" width="27.7109375" customWidth="1"/>
    <col min="2" max="3" width="7.42578125" customWidth="1"/>
    <col min="4" max="4" width="6.85546875" customWidth="1"/>
    <col min="5" max="5" width="4.85546875" customWidth="1"/>
    <col min="6" max="6" width="5.85546875" customWidth="1"/>
    <col min="7" max="7" width="6.5703125" customWidth="1"/>
    <col min="8" max="8" width="7.28515625" customWidth="1"/>
    <col min="9" max="9" width="7" customWidth="1"/>
    <col min="10" max="10" width="7.140625" customWidth="1"/>
    <col min="11" max="11" width="7" customWidth="1"/>
    <col min="12" max="12" width="7.42578125" customWidth="1"/>
    <col min="13" max="14" width="7" customWidth="1"/>
  </cols>
  <sheetData>
    <row r="1" spans="1:14" ht="15.75" thickBo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36" customFormat="1" ht="37.5" x14ac:dyDescent="0.2">
      <c r="A2" s="161" t="s">
        <v>286</v>
      </c>
      <c r="B2" s="799"/>
      <c r="C2" s="799"/>
      <c r="D2" s="799"/>
      <c r="E2" s="799"/>
      <c r="F2" s="799"/>
      <c r="G2" s="702"/>
      <c r="H2" s="704"/>
      <c r="I2" s="704"/>
      <c r="J2" s="704"/>
      <c r="K2" s="704"/>
      <c r="L2" s="704"/>
      <c r="M2" s="704"/>
      <c r="N2" s="704"/>
    </row>
    <row r="3" spans="1:14" s="36" customFormat="1" ht="13.5" thickBot="1" x14ac:dyDescent="0.25">
      <c r="A3" s="220" t="s">
        <v>246</v>
      </c>
      <c r="B3" s="800"/>
      <c r="C3" s="800"/>
      <c r="D3" s="800"/>
      <c r="E3" s="800"/>
      <c r="F3" s="800"/>
      <c r="G3" s="703"/>
      <c r="H3" s="705"/>
      <c r="I3" s="705"/>
      <c r="J3" s="705"/>
      <c r="K3" s="705"/>
      <c r="L3" s="705"/>
      <c r="M3" s="705"/>
      <c r="N3" s="705"/>
    </row>
    <row r="4" spans="1:14" s="36" customFormat="1" ht="38.25" x14ac:dyDescent="0.2">
      <c r="A4" s="108" t="s">
        <v>527</v>
      </c>
      <c r="B4" s="311" t="s">
        <v>225</v>
      </c>
      <c r="C4" s="232"/>
      <c r="D4" s="672">
        <v>8.1999999999999993</v>
      </c>
      <c r="E4" s="672">
        <v>8.6</v>
      </c>
      <c r="F4" s="672">
        <v>39.6</v>
      </c>
      <c r="G4" s="675">
        <v>274.8</v>
      </c>
      <c r="H4" s="666">
        <v>218.66</v>
      </c>
      <c r="I4" s="666">
        <v>1.07</v>
      </c>
      <c r="J4" s="666">
        <v>257.2</v>
      </c>
      <c r="K4" s="666">
        <v>55.06</v>
      </c>
      <c r="L4" s="666">
        <v>0.17</v>
      </c>
      <c r="M4" s="666">
        <v>0.34</v>
      </c>
      <c r="N4" s="666">
        <v>1.8</v>
      </c>
    </row>
    <row r="5" spans="1:14" s="36" customFormat="1" ht="12.75" x14ac:dyDescent="0.2">
      <c r="A5" s="304" t="s">
        <v>528</v>
      </c>
      <c r="B5" s="592">
        <v>50</v>
      </c>
      <c r="C5" s="592">
        <v>50</v>
      </c>
      <c r="D5" s="688"/>
      <c r="E5" s="688"/>
      <c r="F5" s="688"/>
      <c r="G5" s="690"/>
      <c r="H5" s="667"/>
      <c r="I5" s="667"/>
      <c r="J5" s="667"/>
      <c r="K5" s="667"/>
      <c r="L5" s="667"/>
      <c r="M5" s="667"/>
      <c r="N5" s="667"/>
    </row>
    <row r="6" spans="1:14" s="36" customFormat="1" ht="12.75" x14ac:dyDescent="0.2">
      <c r="A6" s="213" t="s">
        <v>283</v>
      </c>
      <c r="B6" s="592">
        <v>96</v>
      </c>
      <c r="C6" s="592">
        <v>96</v>
      </c>
      <c r="D6" s="688"/>
      <c r="E6" s="688"/>
      <c r="F6" s="688"/>
      <c r="G6" s="690"/>
      <c r="H6" s="667"/>
      <c r="I6" s="667"/>
      <c r="J6" s="667"/>
      <c r="K6" s="667"/>
      <c r="L6" s="667"/>
      <c r="M6" s="667"/>
      <c r="N6" s="667"/>
    </row>
    <row r="7" spans="1:14" s="36" customFormat="1" ht="12.75" x14ac:dyDescent="0.2">
      <c r="A7" s="213" t="s">
        <v>0</v>
      </c>
      <c r="B7" s="592">
        <v>6</v>
      </c>
      <c r="C7" s="592">
        <v>6</v>
      </c>
      <c r="D7" s="688"/>
      <c r="E7" s="688"/>
      <c r="F7" s="688"/>
      <c r="G7" s="690"/>
      <c r="H7" s="667"/>
      <c r="I7" s="667"/>
      <c r="J7" s="667"/>
      <c r="K7" s="667"/>
      <c r="L7" s="667"/>
      <c r="M7" s="667"/>
      <c r="N7" s="667"/>
    </row>
    <row r="8" spans="1:14" s="36" customFormat="1" ht="12.75" x14ac:dyDescent="0.2">
      <c r="A8" s="213" t="s">
        <v>218</v>
      </c>
      <c r="B8" s="592">
        <v>1</v>
      </c>
      <c r="C8" s="592">
        <v>1</v>
      </c>
      <c r="D8" s="688"/>
      <c r="E8" s="688"/>
      <c r="F8" s="688"/>
      <c r="G8" s="690"/>
      <c r="H8" s="667"/>
      <c r="I8" s="667"/>
      <c r="J8" s="667"/>
      <c r="K8" s="667"/>
      <c r="L8" s="667"/>
      <c r="M8" s="667"/>
      <c r="N8" s="667"/>
    </row>
    <row r="9" spans="1:14" s="36" customFormat="1" ht="12.75" x14ac:dyDescent="0.2">
      <c r="A9" s="213" t="s">
        <v>192</v>
      </c>
      <c r="B9" s="592">
        <v>10</v>
      </c>
      <c r="C9" s="592">
        <v>10</v>
      </c>
      <c r="D9" s="688"/>
      <c r="E9" s="688"/>
      <c r="F9" s="688"/>
      <c r="G9" s="690"/>
      <c r="H9" s="667"/>
      <c r="I9" s="667"/>
      <c r="J9" s="667"/>
      <c r="K9" s="667"/>
      <c r="L9" s="667"/>
      <c r="M9" s="667"/>
      <c r="N9" s="667"/>
    </row>
    <row r="10" spans="1:14" s="36" customFormat="1" ht="0.75" customHeight="1" thickBot="1" x14ac:dyDescent="0.25">
      <c r="A10" s="214"/>
      <c r="B10" s="214"/>
      <c r="C10" s="303"/>
      <c r="D10" s="689"/>
      <c r="E10" s="689"/>
      <c r="F10" s="689"/>
      <c r="G10" s="691"/>
      <c r="H10" s="668"/>
      <c r="I10" s="668"/>
      <c r="J10" s="668"/>
      <c r="K10" s="668"/>
      <c r="L10" s="668"/>
      <c r="M10" s="668"/>
      <c r="N10" s="668"/>
    </row>
    <row r="11" spans="1:14" s="36" customFormat="1" ht="13.5" thickBot="1" x14ac:dyDescent="0.25">
      <c r="A11" s="220" t="s">
        <v>229</v>
      </c>
      <c r="B11" s="152" t="s">
        <v>230</v>
      </c>
      <c r="C11" s="307">
        <v>40</v>
      </c>
      <c r="D11" s="222">
        <v>5.0999999999999996</v>
      </c>
      <c r="E11" s="222">
        <v>4.5999999999999996</v>
      </c>
      <c r="F11" s="222">
        <v>0.3</v>
      </c>
      <c r="G11" s="215">
        <v>64</v>
      </c>
      <c r="H11" s="215">
        <v>22.18</v>
      </c>
      <c r="I11" s="215">
        <v>4.8499999999999996</v>
      </c>
      <c r="J11" s="215">
        <v>0</v>
      </c>
      <c r="K11" s="215">
        <v>1.01</v>
      </c>
      <c r="L11" s="215">
        <v>0.03</v>
      </c>
      <c r="M11" s="215">
        <v>0.18</v>
      </c>
      <c r="N11" s="215">
        <v>0</v>
      </c>
    </row>
    <row r="12" spans="1:14" s="36" customFormat="1" ht="24" customHeight="1" x14ac:dyDescent="0.2">
      <c r="A12" s="108" t="s">
        <v>270</v>
      </c>
      <c r="B12" s="300">
        <v>63</v>
      </c>
      <c r="C12" s="339"/>
      <c r="D12" s="672">
        <v>10.36</v>
      </c>
      <c r="E12" s="672">
        <v>22.62</v>
      </c>
      <c r="F12" s="672">
        <v>38.26</v>
      </c>
      <c r="G12" s="675">
        <v>293</v>
      </c>
      <c r="H12" s="666">
        <v>215.9</v>
      </c>
      <c r="I12" s="666">
        <v>42.91</v>
      </c>
      <c r="J12" s="666">
        <v>217</v>
      </c>
      <c r="K12" s="666">
        <v>1.74</v>
      </c>
      <c r="L12" s="666">
        <v>0.17</v>
      </c>
      <c r="M12" s="666">
        <v>0.44</v>
      </c>
      <c r="N12" s="666">
        <v>0</v>
      </c>
    </row>
    <row r="13" spans="1:14" s="36" customFormat="1" ht="12.75" x14ac:dyDescent="0.2">
      <c r="A13" s="213" t="s">
        <v>452</v>
      </c>
      <c r="B13" s="340">
        <v>38</v>
      </c>
      <c r="C13" s="340">
        <v>38</v>
      </c>
      <c r="D13" s="688"/>
      <c r="E13" s="688"/>
      <c r="F13" s="688"/>
      <c r="G13" s="690"/>
      <c r="H13" s="667"/>
      <c r="I13" s="667"/>
      <c r="J13" s="667"/>
      <c r="K13" s="667"/>
      <c r="L13" s="667"/>
      <c r="M13" s="667"/>
      <c r="N13" s="667"/>
    </row>
    <row r="14" spans="1:14" s="36" customFormat="1" ht="12.75" x14ac:dyDescent="0.2">
      <c r="A14" s="213" t="s">
        <v>192</v>
      </c>
      <c r="B14" s="340">
        <v>10</v>
      </c>
      <c r="C14" s="340">
        <v>10</v>
      </c>
      <c r="D14" s="688"/>
      <c r="E14" s="688"/>
      <c r="F14" s="688"/>
      <c r="G14" s="690"/>
      <c r="H14" s="667"/>
      <c r="I14" s="667"/>
      <c r="J14" s="667"/>
      <c r="K14" s="667"/>
      <c r="L14" s="667"/>
      <c r="M14" s="667"/>
      <c r="N14" s="667"/>
    </row>
    <row r="15" spans="1:14" s="36" customFormat="1" ht="13.5" thickBot="1" x14ac:dyDescent="0.25">
      <c r="A15" s="214" t="s">
        <v>272</v>
      </c>
      <c r="B15" s="342">
        <v>15</v>
      </c>
      <c r="C15" s="342">
        <v>15</v>
      </c>
      <c r="D15" s="689"/>
      <c r="E15" s="689"/>
      <c r="F15" s="689"/>
      <c r="G15" s="691"/>
      <c r="H15" s="668"/>
      <c r="I15" s="668"/>
      <c r="J15" s="668"/>
      <c r="K15" s="668"/>
      <c r="L15" s="668"/>
      <c r="M15" s="668"/>
      <c r="N15" s="668"/>
    </row>
    <row r="16" spans="1:14" s="36" customFormat="1" ht="12.75" x14ac:dyDescent="0.2">
      <c r="A16" s="108" t="s">
        <v>287</v>
      </c>
      <c r="B16" s="223" t="s">
        <v>250</v>
      </c>
      <c r="C16" s="232"/>
      <c r="D16" s="672">
        <v>4.7</v>
      </c>
      <c r="E16" s="672">
        <v>5</v>
      </c>
      <c r="F16" s="672">
        <v>31.8</v>
      </c>
      <c r="G16" s="675">
        <v>88</v>
      </c>
      <c r="H16" s="666">
        <v>179.42</v>
      </c>
      <c r="I16" s="666">
        <v>26.06</v>
      </c>
      <c r="J16" s="666">
        <v>179.02</v>
      </c>
      <c r="K16" s="666">
        <v>0.92</v>
      </c>
      <c r="L16" s="666">
        <v>0.06</v>
      </c>
      <c r="M16" s="666">
        <v>0.3</v>
      </c>
      <c r="N16" s="666">
        <v>1.92</v>
      </c>
    </row>
    <row r="17" spans="1:18" s="36" customFormat="1" ht="12.75" x14ac:dyDescent="0.2">
      <c r="A17" s="213" t="s">
        <v>422</v>
      </c>
      <c r="B17" s="340">
        <v>1</v>
      </c>
      <c r="C17" s="340">
        <v>1</v>
      </c>
      <c r="D17" s="688"/>
      <c r="E17" s="688"/>
      <c r="F17" s="688"/>
      <c r="G17" s="690"/>
      <c r="H17" s="667"/>
      <c r="I17" s="667"/>
      <c r="J17" s="667"/>
      <c r="K17" s="667"/>
      <c r="L17" s="667"/>
      <c r="M17" s="667"/>
      <c r="N17" s="667"/>
      <c r="R17" s="41"/>
    </row>
    <row r="18" spans="1:18" s="36" customFormat="1" ht="13.5" thickBot="1" x14ac:dyDescent="0.25">
      <c r="A18" s="214" t="s">
        <v>9</v>
      </c>
      <c r="B18" s="342">
        <v>15</v>
      </c>
      <c r="C18" s="342">
        <v>15</v>
      </c>
      <c r="D18" s="689"/>
      <c r="E18" s="689"/>
      <c r="F18" s="689"/>
      <c r="G18" s="691"/>
      <c r="H18" s="668"/>
      <c r="I18" s="668"/>
      <c r="J18" s="668"/>
      <c r="K18" s="668"/>
      <c r="L18" s="668"/>
      <c r="M18" s="668"/>
      <c r="N18" s="668"/>
    </row>
    <row r="19" spans="1:18" s="36" customFormat="1" ht="13.5" thickBot="1" x14ac:dyDescent="0.25">
      <c r="A19" s="220" t="s">
        <v>213</v>
      </c>
      <c r="B19" s="224">
        <v>115</v>
      </c>
      <c r="C19" s="306">
        <v>115</v>
      </c>
      <c r="D19" s="222">
        <v>5.13</v>
      </c>
      <c r="E19" s="222">
        <v>1.88</v>
      </c>
      <c r="F19" s="222">
        <v>7.38</v>
      </c>
      <c r="G19" s="215">
        <v>72.25</v>
      </c>
      <c r="H19" s="215">
        <v>155</v>
      </c>
      <c r="I19" s="215">
        <v>0.12</v>
      </c>
      <c r="J19" s="215">
        <v>118.75</v>
      </c>
      <c r="K19" s="215">
        <v>18.75</v>
      </c>
      <c r="L19" s="215">
        <v>0.04</v>
      </c>
      <c r="M19" s="215">
        <v>0</v>
      </c>
      <c r="N19" s="215">
        <v>0.7</v>
      </c>
    </row>
    <row r="20" spans="1:18" s="75" customFormat="1" ht="13.5" thickBot="1" x14ac:dyDescent="0.25">
      <c r="A20" s="217" t="s">
        <v>196</v>
      </c>
      <c r="B20" s="225"/>
      <c r="C20" s="313"/>
      <c r="D20" s="219">
        <f t="shared" ref="D20:N20" si="0">SUM(D4:D19)</f>
        <v>33.489999999999995</v>
      </c>
      <c r="E20" s="219">
        <f t="shared" si="0"/>
        <v>42.7</v>
      </c>
      <c r="F20" s="219">
        <f t="shared" si="0"/>
        <v>117.33999999999999</v>
      </c>
      <c r="G20" s="216">
        <f t="shared" si="0"/>
        <v>792.05</v>
      </c>
      <c r="H20" s="216">
        <f t="shared" si="0"/>
        <v>791.16</v>
      </c>
      <c r="I20" s="216">
        <f t="shared" si="0"/>
        <v>75.010000000000005</v>
      </c>
      <c r="J20" s="216">
        <f t="shared" si="0"/>
        <v>771.97</v>
      </c>
      <c r="K20" s="216">
        <f t="shared" si="0"/>
        <v>77.48</v>
      </c>
      <c r="L20" s="216">
        <f t="shared" si="0"/>
        <v>0.47</v>
      </c>
      <c r="M20" s="216">
        <f t="shared" si="0"/>
        <v>1.26</v>
      </c>
      <c r="N20" s="216">
        <f t="shared" si="0"/>
        <v>4.42</v>
      </c>
    </row>
    <row r="21" spans="1:18" s="36" customFormat="1" ht="13.5" thickBot="1" x14ac:dyDescent="0.25">
      <c r="A21" s="220" t="s">
        <v>252</v>
      </c>
      <c r="B21" s="224"/>
      <c r="C21" s="306"/>
      <c r="D21" s="224"/>
      <c r="E21" s="224"/>
      <c r="F21" s="224"/>
      <c r="G21" s="218"/>
      <c r="H21" s="218"/>
      <c r="I21" s="218"/>
      <c r="J21" s="218"/>
      <c r="K21" s="218"/>
      <c r="L21" s="218"/>
      <c r="M21" s="218"/>
      <c r="N21" s="218"/>
    </row>
    <row r="22" spans="1:18" s="36" customFormat="1" ht="25.5" x14ac:dyDescent="0.2">
      <c r="A22" s="108" t="s">
        <v>247</v>
      </c>
      <c r="B22" s="300">
        <v>100</v>
      </c>
      <c r="C22" s="339"/>
      <c r="D22" s="700">
        <v>0.9</v>
      </c>
      <c r="E22" s="700">
        <v>4.0999999999999996</v>
      </c>
      <c r="F22" s="700">
        <v>3.9</v>
      </c>
      <c r="G22" s="925">
        <v>86</v>
      </c>
      <c r="H22" s="748">
        <v>14</v>
      </c>
      <c r="I22" s="748">
        <v>20</v>
      </c>
      <c r="J22" s="748">
        <v>0</v>
      </c>
      <c r="K22" s="748">
        <v>0.9</v>
      </c>
      <c r="L22" s="748">
        <v>0.06</v>
      </c>
      <c r="M22" s="748">
        <v>0.04</v>
      </c>
      <c r="N22" s="748">
        <v>25</v>
      </c>
    </row>
    <row r="23" spans="1:18" s="36" customFormat="1" ht="13.5" customHeight="1" thickBot="1" x14ac:dyDescent="0.25">
      <c r="A23" s="214" t="s">
        <v>334</v>
      </c>
      <c r="B23" s="342">
        <v>118</v>
      </c>
      <c r="C23" s="342">
        <v>100</v>
      </c>
      <c r="D23" s="701"/>
      <c r="E23" s="701"/>
      <c r="F23" s="701"/>
      <c r="G23" s="930"/>
      <c r="H23" s="750"/>
      <c r="I23" s="750"/>
      <c r="J23" s="750"/>
      <c r="K23" s="750"/>
      <c r="L23" s="750"/>
      <c r="M23" s="750"/>
      <c r="N23" s="750"/>
    </row>
    <row r="24" spans="1:18" s="36" customFormat="1" ht="28.5" customHeight="1" x14ac:dyDescent="0.2">
      <c r="A24" s="108" t="s">
        <v>425</v>
      </c>
      <c r="B24" s="311" t="s">
        <v>258</v>
      </c>
      <c r="C24" s="232"/>
      <c r="D24" s="672">
        <v>8.6999999999999993</v>
      </c>
      <c r="E24" s="672">
        <v>7.7</v>
      </c>
      <c r="F24" s="672">
        <v>17.399999999999999</v>
      </c>
      <c r="G24" s="675">
        <v>224</v>
      </c>
      <c r="H24" s="666">
        <v>47.25</v>
      </c>
      <c r="I24" s="666">
        <v>1</v>
      </c>
      <c r="J24" s="666">
        <v>0</v>
      </c>
      <c r="K24" s="666">
        <v>28.25</v>
      </c>
      <c r="L24" s="666">
        <v>0.1</v>
      </c>
      <c r="M24" s="666">
        <v>0.08</v>
      </c>
      <c r="N24" s="666">
        <v>13.75</v>
      </c>
    </row>
    <row r="25" spans="1:18" s="36" customFormat="1" ht="12.75" customHeight="1" x14ac:dyDescent="0.2">
      <c r="A25" s="304" t="s">
        <v>457</v>
      </c>
      <c r="B25" s="340">
        <v>133</v>
      </c>
      <c r="C25" s="340">
        <v>100</v>
      </c>
      <c r="D25" s="688"/>
      <c r="E25" s="688"/>
      <c r="F25" s="688"/>
      <c r="G25" s="690"/>
      <c r="H25" s="667"/>
      <c r="I25" s="667"/>
      <c r="J25" s="667"/>
      <c r="K25" s="667"/>
      <c r="L25" s="667"/>
      <c r="M25" s="667"/>
      <c r="N25" s="667"/>
    </row>
    <row r="26" spans="1:18" s="36" customFormat="1" ht="12.75" customHeight="1" x14ac:dyDescent="0.2">
      <c r="A26" s="304" t="s">
        <v>458</v>
      </c>
      <c r="B26" s="340">
        <v>143</v>
      </c>
      <c r="C26" s="340">
        <v>100</v>
      </c>
      <c r="D26" s="688"/>
      <c r="E26" s="688"/>
      <c r="F26" s="688"/>
      <c r="G26" s="690"/>
      <c r="H26" s="667"/>
      <c r="I26" s="667"/>
      <c r="J26" s="667"/>
      <c r="K26" s="667"/>
      <c r="L26" s="667"/>
      <c r="M26" s="667"/>
      <c r="N26" s="667"/>
    </row>
    <row r="27" spans="1:18" s="36" customFormat="1" ht="12.75" customHeight="1" x14ac:dyDescent="0.2">
      <c r="A27" s="304" t="s">
        <v>459</v>
      </c>
      <c r="B27" s="340">
        <v>154</v>
      </c>
      <c r="C27" s="340">
        <v>100</v>
      </c>
      <c r="D27" s="688"/>
      <c r="E27" s="688"/>
      <c r="F27" s="688"/>
      <c r="G27" s="690"/>
      <c r="H27" s="667"/>
      <c r="I27" s="667"/>
      <c r="J27" s="667"/>
      <c r="K27" s="667"/>
      <c r="L27" s="667"/>
      <c r="M27" s="667"/>
      <c r="N27" s="667"/>
    </row>
    <row r="28" spans="1:18" s="36" customFormat="1" ht="12.75" customHeight="1" x14ac:dyDescent="0.2">
      <c r="A28" s="304" t="s">
        <v>460</v>
      </c>
      <c r="B28" s="340">
        <v>167</v>
      </c>
      <c r="C28" s="340">
        <v>100</v>
      </c>
      <c r="D28" s="688"/>
      <c r="E28" s="688"/>
      <c r="F28" s="688"/>
      <c r="G28" s="690"/>
      <c r="H28" s="667"/>
      <c r="I28" s="667"/>
      <c r="J28" s="667"/>
      <c r="K28" s="667"/>
      <c r="L28" s="667"/>
      <c r="M28" s="667"/>
      <c r="N28" s="667"/>
    </row>
    <row r="29" spans="1:18" s="36" customFormat="1" ht="14.25" customHeight="1" x14ac:dyDescent="0.2">
      <c r="A29" s="213" t="s">
        <v>125</v>
      </c>
      <c r="B29" s="343" t="s">
        <v>461</v>
      </c>
      <c r="C29" s="343" t="s">
        <v>462</v>
      </c>
      <c r="D29" s="688"/>
      <c r="E29" s="688"/>
      <c r="F29" s="688"/>
      <c r="G29" s="690"/>
      <c r="H29" s="667"/>
      <c r="I29" s="667"/>
      <c r="J29" s="667"/>
      <c r="K29" s="667"/>
      <c r="L29" s="667"/>
      <c r="M29" s="667"/>
      <c r="N29" s="667"/>
    </row>
    <row r="30" spans="1:18" s="36" customFormat="1" ht="12.75" x14ac:dyDescent="0.2">
      <c r="A30" s="213" t="s">
        <v>300</v>
      </c>
      <c r="B30" s="343" t="s">
        <v>471</v>
      </c>
      <c r="C30" s="343" t="s">
        <v>462</v>
      </c>
      <c r="D30" s="688"/>
      <c r="E30" s="688"/>
      <c r="F30" s="688"/>
      <c r="G30" s="690"/>
      <c r="H30" s="667"/>
      <c r="I30" s="667"/>
      <c r="J30" s="667"/>
      <c r="K30" s="667"/>
      <c r="L30" s="667"/>
      <c r="M30" s="667"/>
      <c r="N30" s="667"/>
    </row>
    <row r="31" spans="1:18" s="36" customFormat="1" ht="12.75" x14ac:dyDescent="0.2">
      <c r="A31" s="304" t="s">
        <v>529</v>
      </c>
      <c r="B31" s="340">
        <v>3</v>
      </c>
      <c r="C31" s="340">
        <v>3</v>
      </c>
      <c r="D31" s="688"/>
      <c r="E31" s="688"/>
      <c r="F31" s="688"/>
      <c r="G31" s="690"/>
      <c r="H31" s="667"/>
      <c r="I31" s="667"/>
      <c r="J31" s="667"/>
      <c r="K31" s="667"/>
      <c r="L31" s="667"/>
      <c r="M31" s="667"/>
      <c r="N31" s="667"/>
    </row>
    <row r="32" spans="1:18" s="36" customFormat="1" ht="12.75" x14ac:dyDescent="0.2">
      <c r="A32" s="213" t="s">
        <v>318</v>
      </c>
      <c r="B32" s="340">
        <v>3</v>
      </c>
      <c r="C32" s="340">
        <v>3</v>
      </c>
      <c r="D32" s="688"/>
      <c r="E32" s="688"/>
      <c r="F32" s="688"/>
      <c r="G32" s="690"/>
      <c r="H32" s="667"/>
      <c r="I32" s="667"/>
      <c r="J32" s="667"/>
      <c r="K32" s="667"/>
      <c r="L32" s="667"/>
      <c r="M32" s="667"/>
      <c r="N32" s="667"/>
    </row>
    <row r="33" spans="1:14" s="36" customFormat="1" ht="12.75" x14ac:dyDescent="0.2">
      <c r="A33" s="213" t="s">
        <v>325</v>
      </c>
      <c r="B33" s="340">
        <v>39</v>
      </c>
      <c r="C33" s="340">
        <v>29</v>
      </c>
      <c r="D33" s="688"/>
      <c r="E33" s="688"/>
      <c r="F33" s="688"/>
      <c r="G33" s="690"/>
      <c r="H33" s="667"/>
      <c r="I33" s="667"/>
      <c r="J33" s="667"/>
      <c r="K33" s="667"/>
      <c r="L33" s="667"/>
      <c r="M33" s="667"/>
      <c r="N33" s="667"/>
    </row>
    <row r="34" spans="1:14" s="36" customFormat="1" ht="12.75" x14ac:dyDescent="0.2">
      <c r="A34" s="213" t="s">
        <v>300</v>
      </c>
      <c r="B34" s="340">
        <v>3</v>
      </c>
      <c r="C34" s="340">
        <v>2.5</v>
      </c>
      <c r="D34" s="688"/>
      <c r="E34" s="688"/>
      <c r="F34" s="688"/>
      <c r="G34" s="690"/>
      <c r="H34" s="667"/>
      <c r="I34" s="667"/>
      <c r="J34" s="667"/>
      <c r="K34" s="667"/>
      <c r="L34" s="667"/>
      <c r="M34" s="667"/>
      <c r="N34" s="667"/>
    </row>
    <row r="35" spans="1:14" s="36" customFormat="1" ht="12.75" x14ac:dyDescent="0.2">
      <c r="A35" s="213" t="s">
        <v>413</v>
      </c>
      <c r="B35" s="340">
        <v>2</v>
      </c>
      <c r="C35" s="340">
        <v>2</v>
      </c>
      <c r="D35" s="688"/>
      <c r="E35" s="688"/>
      <c r="F35" s="688"/>
      <c r="G35" s="690"/>
      <c r="H35" s="667"/>
      <c r="I35" s="667"/>
      <c r="J35" s="667"/>
      <c r="K35" s="667"/>
      <c r="L35" s="667"/>
      <c r="M35" s="667"/>
      <c r="N35" s="667"/>
    </row>
    <row r="36" spans="1:14" s="36" customFormat="1" ht="12.75" x14ac:dyDescent="0.2">
      <c r="A36" s="304" t="s">
        <v>521</v>
      </c>
      <c r="B36" s="340">
        <v>1.35</v>
      </c>
      <c r="C36" s="340">
        <v>1</v>
      </c>
      <c r="D36" s="688"/>
      <c r="E36" s="688"/>
      <c r="F36" s="688"/>
      <c r="G36" s="690"/>
      <c r="H36" s="667"/>
      <c r="I36" s="667"/>
      <c r="J36" s="667"/>
      <c r="K36" s="667"/>
      <c r="L36" s="667"/>
      <c r="M36" s="667"/>
      <c r="N36" s="667"/>
    </row>
    <row r="37" spans="1:14" s="36" customFormat="1" ht="13.5" thickBot="1" x14ac:dyDescent="0.25">
      <c r="A37" s="303" t="s">
        <v>218</v>
      </c>
      <c r="B37" s="342">
        <v>2.5</v>
      </c>
      <c r="C37" s="342">
        <v>2.5</v>
      </c>
      <c r="D37" s="689"/>
      <c r="E37" s="689"/>
      <c r="F37" s="689"/>
      <c r="G37" s="691"/>
      <c r="H37" s="668"/>
      <c r="I37" s="668"/>
      <c r="J37" s="668"/>
      <c r="K37" s="668"/>
      <c r="L37" s="668"/>
      <c r="M37" s="668"/>
      <c r="N37" s="668"/>
    </row>
    <row r="38" spans="1:14" s="36" customFormat="1" ht="25.5" x14ac:dyDescent="0.2">
      <c r="A38" s="108" t="s">
        <v>288</v>
      </c>
      <c r="B38" s="311" t="s">
        <v>291</v>
      </c>
      <c r="C38" s="232"/>
      <c r="D38" s="672">
        <v>14.8</v>
      </c>
      <c r="E38" s="672">
        <v>2.6</v>
      </c>
      <c r="F38" s="672">
        <v>8.6</v>
      </c>
      <c r="G38" s="675">
        <v>119</v>
      </c>
      <c r="H38" s="666">
        <v>67.7</v>
      </c>
      <c r="I38" s="666">
        <v>26.9</v>
      </c>
      <c r="J38" s="666">
        <v>0</v>
      </c>
      <c r="K38" s="666">
        <v>1.5</v>
      </c>
      <c r="L38" s="666">
        <v>0.2</v>
      </c>
      <c r="M38" s="666">
        <v>0.2</v>
      </c>
      <c r="N38" s="666">
        <v>3.3</v>
      </c>
    </row>
    <row r="39" spans="1:14" s="36" customFormat="1" ht="25.5" x14ac:dyDescent="0.2">
      <c r="A39" s="53" t="s">
        <v>289</v>
      </c>
      <c r="B39" s="221"/>
      <c r="C39" s="305"/>
      <c r="D39" s="688"/>
      <c r="E39" s="688"/>
      <c r="F39" s="688"/>
      <c r="G39" s="690"/>
      <c r="H39" s="667"/>
      <c r="I39" s="667"/>
      <c r="J39" s="667"/>
      <c r="K39" s="667"/>
      <c r="L39" s="667"/>
      <c r="M39" s="667"/>
      <c r="N39" s="667"/>
    </row>
    <row r="40" spans="1:14" s="36" customFormat="1" ht="12.75" x14ac:dyDescent="0.2">
      <c r="A40" s="304" t="s">
        <v>530</v>
      </c>
      <c r="B40" s="592">
        <v>99</v>
      </c>
      <c r="C40" s="592">
        <v>66</v>
      </c>
      <c r="D40" s="688"/>
      <c r="E40" s="688"/>
      <c r="F40" s="688"/>
      <c r="G40" s="690"/>
      <c r="H40" s="667"/>
      <c r="I40" s="667"/>
      <c r="J40" s="667"/>
      <c r="K40" s="667"/>
      <c r="L40" s="667"/>
      <c r="M40" s="667"/>
      <c r="N40" s="667"/>
    </row>
    <row r="41" spans="1:14" s="36" customFormat="1" ht="12.75" x14ac:dyDescent="0.2">
      <c r="A41" s="213" t="s">
        <v>290</v>
      </c>
      <c r="B41" s="592">
        <v>14</v>
      </c>
      <c r="C41" s="592">
        <v>14</v>
      </c>
      <c r="D41" s="688"/>
      <c r="E41" s="688"/>
      <c r="F41" s="688"/>
      <c r="G41" s="690"/>
      <c r="H41" s="667"/>
      <c r="I41" s="667"/>
      <c r="J41" s="667"/>
      <c r="K41" s="667"/>
      <c r="L41" s="667"/>
      <c r="M41" s="667"/>
      <c r="N41" s="667"/>
    </row>
    <row r="42" spans="1:14" s="36" customFormat="1" ht="12.75" x14ac:dyDescent="0.2">
      <c r="A42" s="213" t="s">
        <v>262</v>
      </c>
      <c r="B42" s="592">
        <v>20</v>
      </c>
      <c r="C42" s="592">
        <v>20</v>
      </c>
      <c r="D42" s="688"/>
      <c r="E42" s="688"/>
      <c r="F42" s="688"/>
      <c r="G42" s="690"/>
      <c r="H42" s="667"/>
      <c r="I42" s="667"/>
      <c r="J42" s="667"/>
      <c r="K42" s="667"/>
      <c r="L42" s="667"/>
      <c r="M42" s="667"/>
      <c r="N42" s="667"/>
    </row>
    <row r="43" spans="1:14" s="36" customFormat="1" ht="12.75" x14ac:dyDescent="0.2">
      <c r="A43" s="213" t="s">
        <v>191</v>
      </c>
      <c r="B43" s="592">
        <v>8</v>
      </c>
      <c r="C43" s="592">
        <v>8</v>
      </c>
      <c r="D43" s="688"/>
      <c r="E43" s="688"/>
      <c r="F43" s="688"/>
      <c r="G43" s="690"/>
      <c r="H43" s="667"/>
      <c r="I43" s="667"/>
      <c r="J43" s="667"/>
      <c r="K43" s="667"/>
      <c r="L43" s="667"/>
      <c r="M43" s="667"/>
      <c r="N43" s="667"/>
    </row>
    <row r="44" spans="1:14" s="36" customFormat="1" ht="12.75" x14ac:dyDescent="0.2">
      <c r="A44" s="213" t="s">
        <v>199</v>
      </c>
      <c r="B44" s="592">
        <v>18</v>
      </c>
      <c r="C44" s="592">
        <v>14</v>
      </c>
      <c r="D44" s="688"/>
      <c r="E44" s="688"/>
      <c r="F44" s="688"/>
      <c r="G44" s="690"/>
      <c r="H44" s="667"/>
      <c r="I44" s="667"/>
      <c r="J44" s="667"/>
      <c r="K44" s="667"/>
      <c r="L44" s="667"/>
      <c r="M44" s="667"/>
      <c r="N44" s="667"/>
    </row>
    <row r="45" spans="1:14" s="36" customFormat="1" ht="12.75" x14ac:dyDescent="0.2">
      <c r="A45" s="213" t="s">
        <v>218</v>
      </c>
      <c r="B45" s="592">
        <v>2</v>
      </c>
      <c r="C45" s="592">
        <v>2</v>
      </c>
      <c r="D45" s="688"/>
      <c r="E45" s="688"/>
      <c r="F45" s="688"/>
      <c r="G45" s="690"/>
      <c r="H45" s="667"/>
      <c r="I45" s="667"/>
      <c r="J45" s="667"/>
      <c r="K45" s="667"/>
      <c r="L45" s="667"/>
      <c r="M45" s="667"/>
      <c r="N45" s="667"/>
    </row>
    <row r="46" spans="1:14" s="36" customFormat="1" ht="12.75" x14ac:dyDescent="0.2">
      <c r="A46" s="213" t="s">
        <v>42</v>
      </c>
      <c r="B46" s="592">
        <v>3.6</v>
      </c>
      <c r="C46" s="592">
        <v>3.6</v>
      </c>
      <c r="D46" s="688"/>
      <c r="E46" s="688"/>
      <c r="F46" s="688"/>
      <c r="G46" s="690"/>
      <c r="H46" s="667"/>
      <c r="I46" s="667"/>
      <c r="J46" s="667"/>
      <c r="K46" s="667"/>
      <c r="L46" s="667"/>
      <c r="M46" s="667"/>
      <c r="N46" s="667"/>
    </row>
    <row r="47" spans="1:14" s="36" customFormat="1" ht="12.75" x14ac:dyDescent="0.2">
      <c r="A47" s="106" t="s">
        <v>216</v>
      </c>
      <c r="B47" s="592">
        <v>2.7</v>
      </c>
      <c r="C47" s="592">
        <v>2.7</v>
      </c>
      <c r="D47" s="688"/>
      <c r="E47" s="688"/>
      <c r="F47" s="688"/>
      <c r="G47" s="690"/>
      <c r="H47" s="667"/>
      <c r="I47" s="667"/>
      <c r="J47" s="667"/>
      <c r="K47" s="667"/>
      <c r="L47" s="667"/>
      <c r="M47" s="667"/>
      <c r="N47" s="667"/>
    </row>
    <row r="48" spans="1:14" s="36" customFormat="1" ht="12.75" x14ac:dyDescent="0.2">
      <c r="A48" s="106" t="s">
        <v>125</v>
      </c>
      <c r="B48" s="592">
        <v>4.5</v>
      </c>
      <c r="C48" s="592">
        <v>3.6</v>
      </c>
      <c r="D48" s="688"/>
      <c r="E48" s="688"/>
      <c r="F48" s="688"/>
      <c r="G48" s="690"/>
      <c r="H48" s="667"/>
      <c r="I48" s="667"/>
      <c r="J48" s="667"/>
      <c r="K48" s="667"/>
      <c r="L48" s="667"/>
      <c r="M48" s="667"/>
      <c r="N48" s="667"/>
    </row>
    <row r="49" spans="1:18" s="36" customFormat="1" ht="12.75" x14ac:dyDescent="0.2">
      <c r="A49" s="213" t="s">
        <v>423</v>
      </c>
      <c r="B49" s="592">
        <v>1.4</v>
      </c>
      <c r="C49" s="592">
        <v>1.2</v>
      </c>
      <c r="D49" s="688"/>
      <c r="E49" s="688"/>
      <c r="F49" s="688"/>
      <c r="G49" s="690"/>
      <c r="H49" s="667"/>
      <c r="I49" s="667"/>
      <c r="J49" s="667"/>
      <c r="K49" s="667"/>
      <c r="L49" s="667"/>
      <c r="M49" s="667"/>
      <c r="N49" s="667"/>
    </row>
    <row r="50" spans="1:18" s="36" customFormat="1" ht="12.75" x14ac:dyDescent="0.2">
      <c r="A50" s="213" t="s">
        <v>396</v>
      </c>
      <c r="B50" s="592">
        <v>9</v>
      </c>
      <c r="C50" s="592">
        <v>9</v>
      </c>
      <c r="D50" s="688"/>
      <c r="E50" s="688"/>
      <c r="F50" s="688"/>
      <c r="G50" s="690"/>
      <c r="H50" s="667"/>
      <c r="I50" s="667"/>
      <c r="J50" s="667"/>
      <c r="K50" s="667"/>
      <c r="L50" s="667"/>
      <c r="M50" s="667"/>
      <c r="N50" s="667"/>
    </row>
    <row r="51" spans="1:18" s="36" customFormat="1" ht="13.5" thickBot="1" x14ac:dyDescent="0.25">
      <c r="A51" s="214" t="s">
        <v>203</v>
      </c>
      <c r="B51" s="593">
        <v>0.6</v>
      </c>
      <c r="C51" s="593">
        <v>0.6</v>
      </c>
      <c r="D51" s="689"/>
      <c r="E51" s="689"/>
      <c r="F51" s="689"/>
      <c r="G51" s="691"/>
      <c r="H51" s="668"/>
      <c r="I51" s="668"/>
      <c r="J51" s="668"/>
      <c r="K51" s="668"/>
      <c r="L51" s="668"/>
      <c r="M51" s="668"/>
      <c r="N51" s="668"/>
    </row>
    <row r="52" spans="1:18" s="36" customFormat="1" ht="25.5" x14ac:dyDescent="0.2">
      <c r="A52" s="108" t="s">
        <v>292</v>
      </c>
      <c r="B52" s="300">
        <v>200</v>
      </c>
      <c r="C52" s="339"/>
      <c r="D52" s="672">
        <v>10</v>
      </c>
      <c r="E52" s="672">
        <v>10.199999999999999</v>
      </c>
      <c r="F52" s="672">
        <v>46.8</v>
      </c>
      <c r="G52" s="675">
        <v>279</v>
      </c>
      <c r="H52" s="666">
        <v>209</v>
      </c>
      <c r="I52" s="666">
        <v>2.19</v>
      </c>
      <c r="J52" s="666">
        <v>34</v>
      </c>
      <c r="K52" s="666">
        <v>1.84</v>
      </c>
      <c r="L52" s="666">
        <v>0</v>
      </c>
      <c r="M52" s="666">
        <v>0.17</v>
      </c>
      <c r="N52" s="666">
        <v>0</v>
      </c>
    </row>
    <row r="53" spans="1:18" s="36" customFormat="1" ht="12.75" x14ac:dyDescent="0.2">
      <c r="A53" s="213" t="s">
        <v>10</v>
      </c>
      <c r="B53" s="592">
        <v>88.8</v>
      </c>
      <c r="C53" s="592">
        <v>88.8</v>
      </c>
      <c r="D53" s="688"/>
      <c r="E53" s="688"/>
      <c r="F53" s="688"/>
      <c r="G53" s="690"/>
      <c r="H53" s="667"/>
      <c r="I53" s="667"/>
      <c r="J53" s="667"/>
      <c r="K53" s="667"/>
      <c r="L53" s="667"/>
      <c r="M53" s="667"/>
      <c r="N53" s="667"/>
    </row>
    <row r="54" spans="1:18" s="36" customFormat="1" ht="12.75" x14ac:dyDescent="0.2">
      <c r="A54" s="213" t="s">
        <v>192</v>
      </c>
      <c r="B54" s="592">
        <v>7</v>
      </c>
      <c r="C54" s="592">
        <v>7</v>
      </c>
      <c r="D54" s="688"/>
      <c r="E54" s="688"/>
      <c r="F54" s="688"/>
      <c r="G54" s="690"/>
      <c r="H54" s="667"/>
      <c r="I54" s="667"/>
      <c r="J54" s="667"/>
      <c r="K54" s="667"/>
      <c r="L54" s="667"/>
      <c r="M54" s="667"/>
      <c r="N54" s="667"/>
    </row>
    <row r="55" spans="1:18" s="36" customFormat="1" ht="13.5" thickBot="1" x14ac:dyDescent="0.25">
      <c r="A55" s="214" t="s">
        <v>218</v>
      </c>
      <c r="B55" s="593">
        <v>1.5</v>
      </c>
      <c r="C55" s="593">
        <v>1.5</v>
      </c>
      <c r="D55" s="689"/>
      <c r="E55" s="689"/>
      <c r="F55" s="689"/>
      <c r="G55" s="691"/>
      <c r="H55" s="668"/>
      <c r="I55" s="668"/>
      <c r="J55" s="668"/>
      <c r="K55" s="668"/>
      <c r="L55" s="668"/>
      <c r="M55" s="668"/>
      <c r="N55" s="668"/>
    </row>
    <row r="56" spans="1:18" s="36" customFormat="1" ht="25.5" x14ac:dyDescent="0.2">
      <c r="A56" s="108" t="s">
        <v>293</v>
      </c>
      <c r="B56" s="300">
        <v>200</v>
      </c>
      <c r="C56" s="339"/>
      <c r="D56" s="672">
        <v>0.1</v>
      </c>
      <c r="E56" s="672">
        <v>0</v>
      </c>
      <c r="F56" s="672">
        <v>24.2</v>
      </c>
      <c r="G56" s="675">
        <v>93</v>
      </c>
      <c r="H56" s="666">
        <v>32</v>
      </c>
      <c r="I56" s="666">
        <v>6</v>
      </c>
      <c r="J56" s="666">
        <v>0</v>
      </c>
      <c r="K56" s="666">
        <v>0.4</v>
      </c>
      <c r="L56" s="666">
        <v>0.01</v>
      </c>
      <c r="M56" s="666">
        <v>0.01</v>
      </c>
      <c r="N56" s="666">
        <v>8.6</v>
      </c>
    </row>
    <row r="57" spans="1:18" s="36" customFormat="1" ht="12.75" x14ac:dyDescent="0.2">
      <c r="A57" s="213" t="s">
        <v>427</v>
      </c>
      <c r="B57" s="340">
        <v>16</v>
      </c>
      <c r="C57" s="340">
        <v>16</v>
      </c>
      <c r="D57" s="688"/>
      <c r="E57" s="688"/>
      <c r="F57" s="688"/>
      <c r="G57" s="690"/>
      <c r="H57" s="667"/>
      <c r="I57" s="667"/>
      <c r="J57" s="667"/>
      <c r="K57" s="667"/>
      <c r="L57" s="667"/>
      <c r="M57" s="667"/>
      <c r="N57" s="667"/>
    </row>
    <row r="58" spans="1:18" s="36" customFormat="1" ht="13.5" thickBot="1" x14ac:dyDescent="0.25">
      <c r="A58" s="214" t="s">
        <v>9</v>
      </c>
      <c r="B58" s="342">
        <v>24</v>
      </c>
      <c r="C58" s="342">
        <v>24</v>
      </c>
      <c r="D58" s="689"/>
      <c r="E58" s="689"/>
      <c r="F58" s="689"/>
      <c r="G58" s="691"/>
      <c r="H58" s="668"/>
      <c r="I58" s="668"/>
      <c r="J58" s="668"/>
      <c r="K58" s="668"/>
      <c r="L58" s="668"/>
      <c r="M58" s="668"/>
      <c r="N58" s="668"/>
    </row>
    <row r="59" spans="1:18" s="36" customFormat="1" ht="13.5" thickBot="1" x14ac:dyDescent="0.25">
      <c r="A59" s="220" t="s">
        <v>212</v>
      </c>
      <c r="B59" s="111">
        <v>76</v>
      </c>
      <c r="C59" s="326">
        <v>76</v>
      </c>
      <c r="D59" s="222">
        <v>7.1</v>
      </c>
      <c r="E59" s="222">
        <v>0.92</v>
      </c>
      <c r="F59" s="222">
        <v>43.43</v>
      </c>
      <c r="G59" s="215">
        <v>212.5</v>
      </c>
      <c r="H59" s="215">
        <v>127.8</v>
      </c>
      <c r="I59" s="215">
        <v>3.11</v>
      </c>
      <c r="J59" s="215">
        <v>139.5</v>
      </c>
      <c r="K59" s="215">
        <v>43.2</v>
      </c>
      <c r="L59" s="215">
        <v>0.34</v>
      </c>
      <c r="M59" s="215">
        <v>0.28999999999999998</v>
      </c>
      <c r="N59" s="215">
        <v>0.24</v>
      </c>
    </row>
    <row r="60" spans="1:18" s="36" customFormat="1" ht="13.5" thickBot="1" x14ac:dyDescent="0.25">
      <c r="A60" s="220" t="s">
        <v>231</v>
      </c>
      <c r="B60" s="111">
        <v>230</v>
      </c>
      <c r="C60" s="326">
        <v>230</v>
      </c>
      <c r="D60" s="222">
        <v>5.0599999999999996</v>
      </c>
      <c r="E60" s="222">
        <v>1.84</v>
      </c>
      <c r="F60" s="222">
        <v>72.45</v>
      </c>
      <c r="G60" s="215">
        <v>220.8</v>
      </c>
      <c r="H60" s="215">
        <v>18.399999999999999</v>
      </c>
      <c r="I60" s="215">
        <v>1.38</v>
      </c>
      <c r="J60" s="215">
        <v>64.400000000000006</v>
      </c>
      <c r="K60" s="215">
        <v>96.6</v>
      </c>
      <c r="L60" s="215">
        <v>0.09</v>
      </c>
      <c r="M60" s="215">
        <v>0.1</v>
      </c>
      <c r="N60" s="215">
        <v>23</v>
      </c>
    </row>
    <row r="61" spans="1:18" s="75" customFormat="1" ht="13.5" thickBot="1" x14ac:dyDescent="0.25">
      <c r="A61" s="217" t="s">
        <v>196</v>
      </c>
      <c r="B61" s="225"/>
      <c r="C61" s="417"/>
      <c r="D61" s="219">
        <f t="shared" ref="D61:N61" si="1">SUM(D22:D60)</f>
        <v>46.660000000000004</v>
      </c>
      <c r="E61" s="219">
        <f t="shared" si="1"/>
        <v>27.360000000000003</v>
      </c>
      <c r="F61" s="219">
        <f t="shared" si="1"/>
        <v>216.77999999999997</v>
      </c>
      <c r="G61" s="216">
        <f t="shared" si="1"/>
        <v>1234.3</v>
      </c>
      <c r="H61" s="216">
        <f t="shared" si="1"/>
        <v>516.15</v>
      </c>
      <c r="I61" s="216">
        <f t="shared" si="1"/>
        <v>60.58</v>
      </c>
      <c r="J61" s="216">
        <f t="shared" si="1"/>
        <v>237.9</v>
      </c>
      <c r="K61" s="216">
        <f t="shared" si="1"/>
        <v>172.69</v>
      </c>
      <c r="L61" s="216">
        <f t="shared" si="1"/>
        <v>0.79999999999999993</v>
      </c>
      <c r="M61" s="216">
        <f t="shared" si="1"/>
        <v>0.89</v>
      </c>
      <c r="N61" s="216">
        <f t="shared" si="1"/>
        <v>73.89</v>
      </c>
    </row>
    <row r="62" spans="1:18" s="36" customFormat="1" ht="13.5" thickBot="1" x14ac:dyDescent="0.25">
      <c r="A62" s="220" t="s">
        <v>214</v>
      </c>
      <c r="B62" s="224"/>
      <c r="C62" s="326"/>
      <c r="D62" s="222"/>
      <c r="E62" s="222"/>
      <c r="F62" s="222"/>
      <c r="G62" s="215"/>
      <c r="H62" s="215"/>
      <c r="I62" s="215"/>
      <c r="J62" s="215"/>
      <c r="K62" s="215"/>
      <c r="L62" s="215"/>
      <c r="M62" s="215"/>
      <c r="N62" s="215"/>
    </row>
    <row r="63" spans="1:18" s="36" customFormat="1" ht="13.5" thickBot="1" x14ac:dyDescent="0.25">
      <c r="A63" s="214" t="s">
        <v>273</v>
      </c>
      <c r="B63" s="302">
        <v>30</v>
      </c>
      <c r="C63" s="326">
        <v>30</v>
      </c>
      <c r="D63" s="222">
        <v>1.07</v>
      </c>
      <c r="E63" s="222">
        <v>0.96</v>
      </c>
      <c r="F63" s="222">
        <v>10.5</v>
      </c>
      <c r="G63" s="215">
        <v>54.3</v>
      </c>
      <c r="H63" s="215">
        <v>4.5</v>
      </c>
      <c r="I63" s="215">
        <v>0.3</v>
      </c>
      <c r="J63" s="215">
        <v>13.5</v>
      </c>
      <c r="K63" s="215">
        <v>3</v>
      </c>
      <c r="L63" s="215">
        <v>1E-3</v>
      </c>
      <c r="M63" s="215">
        <v>3.0000000000000001E-3</v>
      </c>
      <c r="N63" s="215">
        <v>0</v>
      </c>
    </row>
    <row r="64" spans="1:18" s="36" customFormat="1" ht="13.5" thickBot="1" x14ac:dyDescent="0.25">
      <c r="A64" s="220" t="s">
        <v>211</v>
      </c>
      <c r="B64" s="302">
        <v>200</v>
      </c>
      <c r="C64" s="326">
        <v>200</v>
      </c>
      <c r="D64" s="212">
        <v>5.9</v>
      </c>
      <c r="E64" s="208">
        <v>6.8</v>
      </c>
      <c r="F64" s="208">
        <v>9.9</v>
      </c>
      <c r="G64" s="209">
        <v>123</v>
      </c>
      <c r="H64" s="206">
        <v>108.9</v>
      </c>
      <c r="I64" s="206">
        <v>12.6</v>
      </c>
      <c r="J64" s="206">
        <v>81</v>
      </c>
      <c r="K64" s="206">
        <v>0.9</v>
      </c>
      <c r="L64" s="206">
        <v>0.04</v>
      </c>
      <c r="M64" s="206">
        <v>0</v>
      </c>
      <c r="N64" s="206">
        <v>0.9</v>
      </c>
      <c r="O64" s="694"/>
      <c r="P64" s="724"/>
      <c r="Q64" s="724"/>
      <c r="R64" s="41"/>
    </row>
    <row r="65" spans="1:17" s="36" customFormat="1" ht="13.5" thickBot="1" x14ac:dyDescent="0.25">
      <c r="A65" s="220" t="s">
        <v>196</v>
      </c>
      <c r="B65" s="224"/>
      <c r="C65" s="306"/>
      <c r="D65" s="56">
        <f t="shared" ref="D65:N65" si="2">SUM(D63:D64)</f>
        <v>6.9700000000000006</v>
      </c>
      <c r="E65" s="56">
        <f t="shared" si="2"/>
        <v>7.76</v>
      </c>
      <c r="F65" s="56">
        <f t="shared" si="2"/>
        <v>20.399999999999999</v>
      </c>
      <c r="G65" s="78">
        <f t="shared" si="2"/>
        <v>177.3</v>
      </c>
      <c r="H65" s="78">
        <f t="shared" si="2"/>
        <v>113.4</v>
      </c>
      <c r="I65" s="78">
        <f t="shared" si="2"/>
        <v>12.9</v>
      </c>
      <c r="J65" s="78">
        <f t="shared" si="2"/>
        <v>94.5</v>
      </c>
      <c r="K65" s="78">
        <f t="shared" si="2"/>
        <v>3.9</v>
      </c>
      <c r="L65" s="78">
        <f t="shared" si="2"/>
        <v>4.1000000000000002E-2</v>
      </c>
      <c r="M65" s="78">
        <f t="shared" si="2"/>
        <v>3.0000000000000001E-3</v>
      </c>
      <c r="N65" s="78">
        <f t="shared" si="2"/>
        <v>0.9</v>
      </c>
    </row>
    <row r="66" spans="1:17" s="36" customFormat="1" ht="13.5" thickBot="1" x14ac:dyDescent="0.25">
      <c r="A66" s="369" t="s">
        <v>567</v>
      </c>
      <c r="B66" s="225"/>
      <c r="C66" s="313"/>
      <c r="D66" s="219">
        <f t="shared" ref="D66:N66" si="3">D20+D61+D65</f>
        <v>87.12</v>
      </c>
      <c r="E66" s="219">
        <f t="shared" si="3"/>
        <v>77.820000000000007</v>
      </c>
      <c r="F66" s="219">
        <f t="shared" si="3"/>
        <v>354.51999999999992</v>
      </c>
      <c r="G66" s="216">
        <f>G20+G61+G65</f>
        <v>2203.65</v>
      </c>
      <c r="H66" s="216">
        <f t="shared" si="3"/>
        <v>1420.71</v>
      </c>
      <c r="I66" s="216">
        <f t="shared" si="3"/>
        <v>148.49</v>
      </c>
      <c r="J66" s="216">
        <f t="shared" si="3"/>
        <v>1104.3699999999999</v>
      </c>
      <c r="K66" s="216">
        <f t="shared" si="3"/>
        <v>254.07000000000002</v>
      </c>
      <c r="L66" s="216">
        <f t="shared" si="3"/>
        <v>1.3109999999999999</v>
      </c>
      <c r="M66" s="216">
        <f t="shared" si="3"/>
        <v>2.153</v>
      </c>
      <c r="N66" s="216">
        <f t="shared" si="3"/>
        <v>79.210000000000008</v>
      </c>
    </row>
    <row r="68" spans="1:17" x14ac:dyDescent="0.25">
      <c r="Q68" s="365"/>
    </row>
  </sheetData>
  <mergeCells count="102">
    <mergeCell ref="M52:M55"/>
    <mergeCell ref="N52:N55"/>
    <mergeCell ref="J38:J51"/>
    <mergeCell ref="K38:K51"/>
    <mergeCell ref="O64:Q64"/>
    <mergeCell ref="D52:D55"/>
    <mergeCell ref="E52:E55"/>
    <mergeCell ref="F52:F55"/>
    <mergeCell ref="G52:G55"/>
    <mergeCell ref="H52:H55"/>
    <mergeCell ref="L38:L51"/>
    <mergeCell ref="M38:M51"/>
    <mergeCell ref="N38:N51"/>
    <mergeCell ref="I52:I55"/>
    <mergeCell ref="J52:J55"/>
    <mergeCell ref="K52:K55"/>
    <mergeCell ref="D56:D58"/>
    <mergeCell ref="E56:E58"/>
    <mergeCell ref="F56:F58"/>
    <mergeCell ref="G56:G58"/>
    <mergeCell ref="H56:H58"/>
    <mergeCell ref="L56:L58"/>
    <mergeCell ref="M56:M58"/>
    <mergeCell ref="N56:N58"/>
    <mergeCell ref="I56:I58"/>
    <mergeCell ref="J56:J58"/>
    <mergeCell ref="K56:K58"/>
    <mergeCell ref="L52:L55"/>
    <mergeCell ref="D22:D23"/>
    <mergeCell ref="E22:E23"/>
    <mergeCell ref="F22:F23"/>
    <mergeCell ref="G22:G23"/>
    <mergeCell ref="H22:H23"/>
    <mergeCell ref="I38:I51"/>
    <mergeCell ref="D24:D37"/>
    <mergeCell ref="E24:E37"/>
    <mergeCell ref="F24:F37"/>
    <mergeCell ref="G24:G37"/>
    <mergeCell ref="H24:H37"/>
    <mergeCell ref="I24:I37"/>
    <mergeCell ref="D38:D51"/>
    <mergeCell ref="E38:E51"/>
    <mergeCell ref="F38:F51"/>
    <mergeCell ref="G38:G51"/>
    <mergeCell ref="H38:H51"/>
    <mergeCell ref="J24:J37"/>
    <mergeCell ref="K24:K37"/>
    <mergeCell ref="I22:I23"/>
    <mergeCell ref="J22:J23"/>
    <mergeCell ref="K22:K23"/>
    <mergeCell ref="M16:M18"/>
    <mergeCell ref="N16:N18"/>
    <mergeCell ref="L22:L23"/>
    <mergeCell ref="M22:M23"/>
    <mergeCell ref="N22:N23"/>
    <mergeCell ref="L24:L37"/>
    <mergeCell ref="M24:M37"/>
    <mergeCell ref="N24:N37"/>
    <mergeCell ref="I12:I15"/>
    <mergeCell ref="J12:J15"/>
    <mergeCell ref="K12:K15"/>
    <mergeCell ref="L12:L15"/>
    <mergeCell ref="M12:M15"/>
    <mergeCell ref="N12:N15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I4:I10"/>
    <mergeCell ref="J4:J10"/>
    <mergeCell ref="K4:K10"/>
    <mergeCell ref="I2:I3"/>
    <mergeCell ref="J2:J3"/>
    <mergeCell ref="K2:K3"/>
    <mergeCell ref="L2:L3"/>
    <mergeCell ref="M2:M3"/>
    <mergeCell ref="N2:N3"/>
    <mergeCell ref="L4:L10"/>
    <mergeCell ref="M4:M10"/>
    <mergeCell ref="N4:N10"/>
    <mergeCell ref="B2:B3"/>
    <mergeCell ref="D2:D3"/>
    <mergeCell ref="E2:E3"/>
    <mergeCell ref="F2:F3"/>
    <mergeCell ref="G2:G3"/>
    <mergeCell ref="H2:H3"/>
    <mergeCell ref="D12:D15"/>
    <mergeCell ref="E12:E15"/>
    <mergeCell ref="F12:F15"/>
    <mergeCell ref="G12:G15"/>
    <mergeCell ref="H12:H15"/>
    <mergeCell ref="C2:C3"/>
    <mergeCell ref="D4:D10"/>
    <mergeCell ref="E4:E10"/>
    <mergeCell ref="F4:F10"/>
    <mergeCell ref="G4:G10"/>
    <mergeCell ref="H4:H10"/>
  </mergeCells>
  <pageMargins left="0.11811023622047245" right="0.11811023622047245" top="0" bottom="0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6"/>
  <sheetViews>
    <sheetView workbookViewId="0">
      <selection activeCell="G6" sqref="G6:G13"/>
    </sheetView>
  </sheetViews>
  <sheetFormatPr defaultRowHeight="15" x14ac:dyDescent="0.25"/>
  <cols>
    <col min="1" max="1" width="27.5703125" customWidth="1"/>
    <col min="2" max="2" width="10.5703125" customWidth="1"/>
    <col min="3" max="3" width="11.28515625" customWidth="1"/>
    <col min="4" max="14" width="8.7109375" customWidth="1"/>
  </cols>
  <sheetData>
    <row r="1" spans="1:20" ht="15.75" thickBot="1" x14ac:dyDescent="0.3"/>
    <row r="2" spans="1:20" s="36" customFormat="1" ht="37.5" x14ac:dyDescent="0.2">
      <c r="A2" s="161" t="s">
        <v>294</v>
      </c>
      <c r="B2" s="799"/>
      <c r="C2" s="799"/>
      <c r="D2" s="799"/>
      <c r="E2" s="799"/>
      <c r="F2" s="799"/>
      <c r="G2" s="702"/>
      <c r="H2" s="704"/>
      <c r="I2" s="704"/>
      <c r="J2" s="704"/>
      <c r="K2" s="704"/>
      <c r="L2" s="704"/>
      <c r="M2" s="704"/>
      <c r="N2" s="704"/>
    </row>
    <row r="3" spans="1:20" s="36" customFormat="1" ht="13.5" thickBot="1" x14ac:dyDescent="0.25">
      <c r="A3" s="98" t="s">
        <v>246</v>
      </c>
      <c r="B3" s="800"/>
      <c r="C3" s="800"/>
      <c r="D3" s="800"/>
      <c r="E3" s="800"/>
      <c r="F3" s="800"/>
      <c r="G3" s="703"/>
      <c r="H3" s="705"/>
      <c r="I3" s="705"/>
      <c r="J3" s="705"/>
      <c r="K3" s="705"/>
      <c r="L3" s="705"/>
      <c r="M3" s="705"/>
      <c r="N3" s="705"/>
    </row>
    <row r="4" spans="1:20" s="36" customFormat="1" ht="12.75" x14ac:dyDescent="0.2">
      <c r="A4" s="799" t="s">
        <v>531</v>
      </c>
      <c r="B4" s="932" t="s">
        <v>532</v>
      </c>
      <c r="C4" s="934">
        <v>30</v>
      </c>
      <c r="D4" s="672">
        <v>7.6</v>
      </c>
      <c r="E4" s="672">
        <v>7.6</v>
      </c>
      <c r="F4" s="672">
        <v>9.6999999999999993</v>
      </c>
      <c r="G4" s="675">
        <v>120</v>
      </c>
      <c r="H4" s="666">
        <v>264</v>
      </c>
      <c r="I4" s="666">
        <v>10.5</v>
      </c>
      <c r="J4" s="666">
        <v>150</v>
      </c>
      <c r="K4" s="666">
        <v>0.3</v>
      </c>
      <c r="L4" s="666">
        <v>0.01</v>
      </c>
      <c r="M4" s="666">
        <v>0.09</v>
      </c>
      <c r="N4" s="666">
        <v>0.21</v>
      </c>
    </row>
    <row r="5" spans="1:20" s="36" customFormat="1" ht="13.5" customHeight="1" thickBot="1" x14ac:dyDescent="0.25">
      <c r="A5" s="931"/>
      <c r="B5" s="933"/>
      <c r="C5" s="935"/>
      <c r="D5" s="807"/>
      <c r="E5" s="807"/>
      <c r="F5" s="807"/>
      <c r="G5" s="808"/>
      <c r="H5" s="809"/>
      <c r="I5" s="809"/>
      <c r="J5" s="809"/>
      <c r="K5" s="809"/>
      <c r="L5" s="809"/>
      <c r="M5" s="809"/>
      <c r="N5" s="809"/>
    </row>
    <row r="6" spans="1:20" s="36" customFormat="1" ht="25.5" x14ac:dyDescent="0.2">
      <c r="A6" s="115" t="s">
        <v>450</v>
      </c>
      <c r="B6" s="337">
        <v>75</v>
      </c>
      <c r="C6" s="114"/>
      <c r="D6" s="899">
        <v>14.4</v>
      </c>
      <c r="E6" s="672">
        <v>3.3</v>
      </c>
      <c r="F6" s="672">
        <v>10.1</v>
      </c>
      <c r="G6" s="675">
        <v>128.1</v>
      </c>
      <c r="H6" s="666">
        <v>43.95</v>
      </c>
      <c r="I6" s="666">
        <v>25.95</v>
      </c>
      <c r="J6" s="666">
        <v>88.05</v>
      </c>
      <c r="K6" s="666">
        <v>1.05</v>
      </c>
      <c r="L6" s="666">
        <v>0.6</v>
      </c>
      <c r="M6" s="672">
        <v>0</v>
      </c>
      <c r="N6" s="675">
        <v>10.95</v>
      </c>
      <c r="O6" s="723"/>
      <c r="P6" s="724"/>
      <c r="Q6" s="724"/>
      <c r="S6" s="41"/>
    </row>
    <row r="7" spans="1:20" s="36" customFormat="1" ht="12.75" x14ac:dyDescent="0.2">
      <c r="A7" s="166" t="s">
        <v>405</v>
      </c>
      <c r="B7" s="294">
        <v>63.3</v>
      </c>
      <c r="C7" s="294">
        <v>56</v>
      </c>
      <c r="D7" s="900"/>
      <c r="E7" s="688"/>
      <c r="F7" s="688"/>
      <c r="G7" s="690"/>
      <c r="H7" s="667"/>
      <c r="I7" s="667"/>
      <c r="J7" s="667"/>
      <c r="K7" s="667"/>
      <c r="L7" s="667"/>
      <c r="M7" s="688"/>
      <c r="N7" s="690"/>
      <c r="O7" s="723"/>
      <c r="P7" s="724"/>
      <c r="Q7" s="724"/>
    </row>
    <row r="8" spans="1:20" s="36" customFormat="1" ht="15.75" customHeight="1" x14ac:dyDescent="0.2">
      <c r="A8" s="166" t="s">
        <v>406</v>
      </c>
      <c r="B8" s="294">
        <v>12.9</v>
      </c>
      <c r="C8" s="294">
        <v>12.9</v>
      </c>
      <c r="D8" s="900"/>
      <c r="E8" s="688"/>
      <c r="F8" s="688"/>
      <c r="G8" s="690"/>
      <c r="H8" s="667"/>
      <c r="I8" s="667"/>
      <c r="J8" s="667"/>
      <c r="K8" s="667"/>
      <c r="L8" s="667"/>
      <c r="M8" s="688"/>
      <c r="N8" s="690"/>
      <c r="O8" s="723"/>
      <c r="P8" s="724"/>
      <c r="Q8" s="724"/>
      <c r="R8" s="41"/>
    </row>
    <row r="9" spans="1:20" s="36" customFormat="1" ht="12.75" x14ac:dyDescent="0.2">
      <c r="A9" s="166" t="s">
        <v>407</v>
      </c>
      <c r="B9" s="294">
        <v>9.3000000000000007</v>
      </c>
      <c r="C9" s="294">
        <v>9.3000000000000007</v>
      </c>
      <c r="D9" s="900"/>
      <c r="E9" s="688"/>
      <c r="F9" s="688"/>
      <c r="G9" s="690"/>
      <c r="H9" s="667"/>
      <c r="I9" s="667"/>
      <c r="J9" s="667"/>
      <c r="K9" s="667"/>
      <c r="L9" s="667"/>
      <c r="M9" s="688"/>
      <c r="N9" s="690"/>
      <c r="O9" s="723"/>
      <c r="P9" s="724"/>
      <c r="Q9" s="724"/>
      <c r="T9" s="41"/>
    </row>
    <row r="10" spans="1:20" s="36" customFormat="1" ht="12.75" x14ac:dyDescent="0.2">
      <c r="A10" s="166" t="s">
        <v>408</v>
      </c>
      <c r="B10" s="294">
        <v>8.3000000000000007</v>
      </c>
      <c r="C10" s="294">
        <v>8.3000000000000007</v>
      </c>
      <c r="D10" s="900"/>
      <c r="E10" s="688"/>
      <c r="F10" s="688"/>
      <c r="G10" s="690"/>
      <c r="H10" s="667"/>
      <c r="I10" s="667"/>
      <c r="J10" s="667"/>
      <c r="K10" s="667"/>
      <c r="L10" s="667"/>
      <c r="M10" s="688"/>
      <c r="N10" s="690"/>
      <c r="O10" s="723"/>
      <c r="P10" s="724"/>
      <c r="Q10" s="724"/>
    </row>
    <row r="11" spans="1:20" s="36" customFormat="1" ht="12.75" x14ac:dyDescent="0.2">
      <c r="A11" s="166" t="s">
        <v>301</v>
      </c>
      <c r="B11" s="294">
        <v>2.1</v>
      </c>
      <c r="C11" s="294">
        <v>2.1</v>
      </c>
      <c r="D11" s="900"/>
      <c r="E11" s="688"/>
      <c r="F11" s="688"/>
      <c r="G11" s="690"/>
      <c r="H11" s="667"/>
      <c r="I11" s="667"/>
      <c r="J11" s="667"/>
      <c r="K11" s="667"/>
      <c r="L11" s="667"/>
      <c r="M11" s="688"/>
      <c r="N11" s="690"/>
      <c r="O11" s="723"/>
      <c r="P11" s="724"/>
      <c r="Q11" s="724"/>
    </row>
    <row r="12" spans="1:20" s="36" customFormat="1" ht="12.75" x14ac:dyDescent="0.2">
      <c r="A12" s="166" t="s">
        <v>302</v>
      </c>
      <c r="B12" s="294">
        <v>1</v>
      </c>
      <c r="C12" s="294">
        <v>1</v>
      </c>
      <c r="D12" s="900"/>
      <c r="E12" s="688"/>
      <c r="F12" s="688"/>
      <c r="G12" s="690"/>
      <c r="H12" s="667"/>
      <c r="I12" s="667"/>
      <c r="J12" s="667"/>
      <c r="K12" s="667"/>
      <c r="L12" s="667"/>
      <c r="M12" s="688"/>
      <c r="N12" s="690"/>
      <c r="O12" s="723"/>
      <c r="P12" s="724"/>
      <c r="Q12" s="724"/>
    </row>
    <row r="13" spans="1:20" s="36" customFormat="1" ht="13.5" thickBot="1" x14ac:dyDescent="0.25">
      <c r="A13" s="168" t="s">
        <v>409</v>
      </c>
      <c r="B13" s="299">
        <v>8.5</v>
      </c>
      <c r="C13" s="299">
        <v>8.5</v>
      </c>
      <c r="D13" s="900"/>
      <c r="E13" s="688"/>
      <c r="F13" s="688"/>
      <c r="G13" s="690"/>
      <c r="H13" s="667"/>
      <c r="I13" s="667"/>
      <c r="J13" s="667"/>
      <c r="K13" s="667"/>
      <c r="L13" s="667"/>
      <c r="M13" s="688"/>
      <c r="N13" s="690"/>
      <c r="O13" s="723"/>
      <c r="P13" s="724"/>
      <c r="Q13" s="724"/>
    </row>
    <row r="14" spans="1:20" s="36" customFormat="1" ht="25.5" x14ac:dyDescent="0.2">
      <c r="A14" s="108" t="s">
        <v>210</v>
      </c>
      <c r="B14" s="406">
        <v>150</v>
      </c>
      <c r="C14" s="338"/>
      <c r="D14" s="672">
        <v>3.2</v>
      </c>
      <c r="E14" s="672">
        <v>10.9</v>
      </c>
      <c r="F14" s="672">
        <v>22</v>
      </c>
      <c r="G14" s="936">
        <v>202</v>
      </c>
      <c r="H14" s="711">
        <v>170.4</v>
      </c>
      <c r="I14" s="666">
        <v>16.649999999999999</v>
      </c>
      <c r="J14" s="666">
        <v>109.8</v>
      </c>
      <c r="K14" s="666">
        <v>0.38</v>
      </c>
      <c r="L14" s="666">
        <v>0.05</v>
      </c>
      <c r="M14" s="666">
        <v>0.26</v>
      </c>
      <c r="N14" s="666">
        <v>1.52</v>
      </c>
    </row>
    <row r="15" spans="1:20" s="36" customFormat="1" ht="14.25" customHeight="1" x14ac:dyDescent="0.2">
      <c r="A15" s="382" t="s">
        <v>457</v>
      </c>
      <c r="B15" s="592">
        <v>170.6</v>
      </c>
      <c r="C15" s="592">
        <v>128.30000000000001</v>
      </c>
      <c r="D15" s="688"/>
      <c r="E15" s="688"/>
      <c r="F15" s="688"/>
      <c r="G15" s="937"/>
      <c r="H15" s="713"/>
      <c r="I15" s="667"/>
      <c r="J15" s="667"/>
      <c r="K15" s="667"/>
      <c r="L15" s="667"/>
      <c r="M15" s="667"/>
      <c r="N15" s="667"/>
    </row>
    <row r="16" spans="1:20" s="36" customFormat="1" ht="14.25" customHeight="1" x14ac:dyDescent="0.2">
      <c r="A16" s="382" t="s">
        <v>458</v>
      </c>
      <c r="B16" s="592">
        <v>183.5</v>
      </c>
      <c r="C16" s="592">
        <v>128.30000000000001</v>
      </c>
      <c r="D16" s="688"/>
      <c r="E16" s="688"/>
      <c r="F16" s="688"/>
      <c r="G16" s="937"/>
      <c r="H16" s="713"/>
      <c r="I16" s="667"/>
      <c r="J16" s="667"/>
      <c r="K16" s="667"/>
      <c r="L16" s="667"/>
      <c r="M16" s="667"/>
      <c r="N16" s="667"/>
    </row>
    <row r="17" spans="1:20" s="36" customFormat="1" ht="14.25" customHeight="1" x14ac:dyDescent="0.2">
      <c r="A17" s="382" t="s">
        <v>459</v>
      </c>
      <c r="B17" s="592">
        <v>197.6</v>
      </c>
      <c r="C17" s="592">
        <v>128.30000000000001</v>
      </c>
      <c r="D17" s="688"/>
      <c r="E17" s="688"/>
      <c r="F17" s="688"/>
      <c r="G17" s="937"/>
      <c r="H17" s="713"/>
      <c r="I17" s="667"/>
      <c r="J17" s="667"/>
      <c r="K17" s="667"/>
      <c r="L17" s="667"/>
      <c r="M17" s="667"/>
      <c r="N17" s="667"/>
    </row>
    <row r="18" spans="1:20" s="36" customFormat="1" ht="15" customHeight="1" x14ac:dyDescent="0.2">
      <c r="A18" s="382" t="s">
        <v>460</v>
      </c>
      <c r="B18" s="592">
        <v>214.3</v>
      </c>
      <c r="C18" s="592">
        <v>128.30000000000001</v>
      </c>
      <c r="D18" s="688"/>
      <c r="E18" s="688"/>
      <c r="F18" s="688"/>
      <c r="G18" s="937"/>
      <c r="H18" s="713"/>
      <c r="I18" s="667"/>
      <c r="J18" s="667"/>
      <c r="K18" s="667"/>
      <c r="L18" s="667"/>
      <c r="M18" s="667"/>
      <c r="N18" s="667"/>
    </row>
    <row r="19" spans="1:20" s="36" customFormat="1" ht="12.75" x14ac:dyDescent="0.2">
      <c r="A19" s="93" t="s">
        <v>283</v>
      </c>
      <c r="B19" s="592">
        <v>23.7</v>
      </c>
      <c r="C19" s="592">
        <v>23.7</v>
      </c>
      <c r="D19" s="688"/>
      <c r="E19" s="688"/>
      <c r="F19" s="688"/>
      <c r="G19" s="937"/>
      <c r="H19" s="713"/>
      <c r="I19" s="667"/>
      <c r="J19" s="667"/>
      <c r="K19" s="667"/>
      <c r="L19" s="667"/>
      <c r="M19" s="667"/>
      <c r="N19" s="667"/>
    </row>
    <row r="20" spans="1:20" s="36" customFormat="1" ht="12.75" x14ac:dyDescent="0.2">
      <c r="A20" s="93" t="s">
        <v>428</v>
      </c>
      <c r="B20" s="592">
        <v>5.2</v>
      </c>
      <c r="C20" s="592">
        <v>5.2</v>
      </c>
      <c r="D20" s="688"/>
      <c r="E20" s="688"/>
      <c r="F20" s="688"/>
      <c r="G20" s="937"/>
      <c r="H20" s="713"/>
      <c r="I20" s="667"/>
      <c r="J20" s="667"/>
      <c r="K20" s="667"/>
      <c r="L20" s="667"/>
      <c r="M20" s="667"/>
      <c r="N20" s="667"/>
    </row>
    <row r="21" spans="1:20" s="36" customFormat="1" ht="13.5" customHeight="1" thickBot="1" x14ac:dyDescent="0.25">
      <c r="A21" s="86" t="s">
        <v>429</v>
      </c>
      <c r="B21" s="421">
        <v>2</v>
      </c>
      <c r="C21" s="421">
        <v>2</v>
      </c>
      <c r="D21" s="807"/>
      <c r="E21" s="807"/>
      <c r="F21" s="807"/>
      <c r="G21" s="938"/>
      <c r="H21" s="843"/>
      <c r="I21" s="809"/>
      <c r="J21" s="809"/>
      <c r="K21" s="809"/>
      <c r="L21" s="809"/>
      <c r="M21" s="809"/>
      <c r="N21" s="809"/>
    </row>
    <row r="22" spans="1:20" s="36" customFormat="1" ht="25.5" x14ac:dyDescent="0.2">
      <c r="A22" s="53" t="s">
        <v>269</v>
      </c>
      <c r="B22" s="300">
        <v>200</v>
      </c>
      <c r="C22" s="339"/>
      <c r="D22" s="672">
        <v>0.3</v>
      </c>
      <c r="E22" s="672">
        <v>0</v>
      </c>
      <c r="F22" s="672">
        <v>15.2</v>
      </c>
      <c r="G22" s="675">
        <v>63</v>
      </c>
      <c r="H22" s="666">
        <v>100.32</v>
      </c>
      <c r="I22" s="666">
        <v>11.66</v>
      </c>
      <c r="J22" s="666">
        <v>75</v>
      </c>
      <c r="K22" s="666">
        <v>0.12</v>
      </c>
      <c r="L22" s="666">
        <v>0.02</v>
      </c>
      <c r="M22" s="666">
        <v>0.16</v>
      </c>
      <c r="N22" s="666">
        <v>1.08</v>
      </c>
      <c r="T22" s="41"/>
    </row>
    <row r="23" spans="1:20" s="36" customFormat="1" ht="12.75" x14ac:dyDescent="0.2">
      <c r="A23" s="93" t="s">
        <v>39</v>
      </c>
      <c r="B23" s="340">
        <v>8</v>
      </c>
      <c r="C23" s="340">
        <v>8</v>
      </c>
      <c r="D23" s="688"/>
      <c r="E23" s="688"/>
      <c r="F23" s="688"/>
      <c r="G23" s="690"/>
      <c r="H23" s="667"/>
      <c r="I23" s="667"/>
      <c r="J23" s="667"/>
      <c r="K23" s="667"/>
      <c r="L23" s="667"/>
      <c r="M23" s="667"/>
      <c r="N23" s="667"/>
      <c r="S23" s="41"/>
    </row>
    <row r="24" spans="1:20" s="36" customFormat="1" ht="12.75" x14ac:dyDescent="0.2">
      <c r="A24" s="93" t="s">
        <v>224</v>
      </c>
      <c r="B24" s="340">
        <v>50</v>
      </c>
      <c r="C24" s="340">
        <v>50</v>
      </c>
      <c r="D24" s="688"/>
      <c r="E24" s="688"/>
      <c r="F24" s="688"/>
      <c r="G24" s="690"/>
      <c r="H24" s="667"/>
      <c r="I24" s="667"/>
      <c r="J24" s="667"/>
      <c r="K24" s="667"/>
      <c r="L24" s="667"/>
      <c r="M24" s="667"/>
      <c r="N24" s="667"/>
    </row>
    <row r="25" spans="1:20" s="36" customFormat="1" ht="13.5" thickBot="1" x14ac:dyDescent="0.25">
      <c r="A25" s="86" t="s">
        <v>203</v>
      </c>
      <c r="B25" s="342">
        <v>20</v>
      </c>
      <c r="C25" s="342">
        <v>20</v>
      </c>
      <c r="D25" s="689"/>
      <c r="E25" s="689"/>
      <c r="F25" s="689"/>
      <c r="G25" s="691"/>
      <c r="H25" s="668"/>
      <c r="I25" s="668"/>
      <c r="J25" s="668"/>
      <c r="K25" s="668"/>
      <c r="L25" s="668"/>
      <c r="M25" s="668"/>
      <c r="N25" s="668"/>
    </row>
    <row r="26" spans="1:20" s="36" customFormat="1" ht="13.5" thickBot="1" x14ac:dyDescent="0.25">
      <c r="A26" s="98" t="s">
        <v>251</v>
      </c>
      <c r="B26" s="111">
        <v>38</v>
      </c>
      <c r="C26" s="326">
        <v>38</v>
      </c>
      <c r="D26" s="104">
        <v>3.17</v>
      </c>
      <c r="E26" s="104">
        <v>0.57999999999999996</v>
      </c>
      <c r="F26" s="104">
        <v>19</v>
      </c>
      <c r="G26" s="92">
        <v>95.82</v>
      </c>
      <c r="H26" s="92">
        <v>16.8</v>
      </c>
      <c r="I26" s="92">
        <v>1.87</v>
      </c>
      <c r="J26" s="92">
        <v>75.84</v>
      </c>
      <c r="K26" s="92">
        <v>22.56</v>
      </c>
      <c r="L26" s="92">
        <v>0.08</v>
      </c>
      <c r="M26" s="92">
        <v>3.5999999999999997E-2</v>
      </c>
      <c r="N26" s="92">
        <v>0</v>
      </c>
    </row>
    <row r="27" spans="1:20" s="36" customFormat="1" ht="13.5" thickBot="1" x14ac:dyDescent="0.25">
      <c r="A27" s="98" t="s">
        <v>285</v>
      </c>
      <c r="B27" s="111">
        <v>230</v>
      </c>
      <c r="C27" s="326">
        <v>230</v>
      </c>
      <c r="D27" s="104">
        <v>0.69</v>
      </c>
      <c r="E27" s="104">
        <v>0</v>
      </c>
      <c r="F27" s="104">
        <v>19.78</v>
      </c>
      <c r="G27" s="92">
        <v>92</v>
      </c>
      <c r="H27" s="92">
        <v>18.399999999999999</v>
      </c>
      <c r="I27" s="92">
        <v>2.5099999999999998</v>
      </c>
      <c r="J27" s="92">
        <v>12.65</v>
      </c>
      <c r="K27" s="92">
        <v>10.35</v>
      </c>
      <c r="L27" s="92">
        <v>0.12</v>
      </c>
      <c r="M27" s="92">
        <v>0.21</v>
      </c>
      <c r="N27" s="92">
        <v>14.95</v>
      </c>
    </row>
    <row r="28" spans="1:20" s="75" customFormat="1" ht="13.5" thickBot="1" x14ac:dyDescent="0.25">
      <c r="A28" s="95" t="s">
        <v>196</v>
      </c>
      <c r="B28" s="83"/>
      <c r="C28" s="417"/>
      <c r="D28" s="105">
        <f t="shared" ref="D28:N28" si="0">D4+D6+D14+D22+D26+D27</f>
        <v>29.360000000000003</v>
      </c>
      <c r="E28" s="310">
        <f t="shared" si="0"/>
        <v>22.379999999999995</v>
      </c>
      <c r="F28" s="310">
        <f t="shared" si="0"/>
        <v>95.78</v>
      </c>
      <c r="G28" s="310">
        <f t="shared" si="0"/>
        <v>700.92000000000007</v>
      </c>
      <c r="H28" s="310">
        <f t="shared" si="0"/>
        <v>613.87</v>
      </c>
      <c r="I28" s="310">
        <f t="shared" si="0"/>
        <v>69.140000000000015</v>
      </c>
      <c r="J28" s="310">
        <f t="shared" si="0"/>
        <v>511.34000000000003</v>
      </c>
      <c r="K28" s="310">
        <f t="shared" si="0"/>
        <v>34.76</v>
      </c>
      <c r="L28" s="310">
        <f t="shared" si="0"/>
        <v>0.88</v>
      </c>
      <c r="M28" s="310">
        <f t="shared" si="0"/>
        <v>0.75600000000000001</v>
      </c>
      <c r="N28" s="310">
        <f t="shared" si="0"/>
        <v>28.71</v>
      </c>
    </row>
    <row r="29" spans="1:20" s="36" customFormat="1" ht="13.5" thickBot="1" x14ac:dyDescent="0.25">
      <c r="A29" s="98" t="s">
        <v>252</v>
      </c>
      <c r="B29" s="101"/>
      <c r="C29" s="306"/>
      <c r="D29" s="101"/>
      <c r="E29" s="101"/>
      <c r="F29" s="101"/>
      <c r="G29" s="91"/>
      <c r="H29" s="91"/>
      <c r="I29" s="91"/>
      <c r="J29" s="91"/>
      <c r="K29" s="91"/>
      <c r="L29" s="91"/>
      <c r="M29" s="91"/>
      <c r="N29" s="91"/>
    </row>
    <row r="30" spans="1:20" s="36" customFormat="1" ht="25.5" x14ac:dyDescent="0.2">
      <c r="A30" s="108" t="s">
        <v>233</v>
      </c>
      <c r="B30" s="300">
        <v>100</v>
      </c>
      <c r="C30" s="339"/>
      <c r="D30" s="672">
        <v>0.6</v>
      </c>
      <c r="E30" s="672">
        <v>7.1</v>
      </c>
      <c r="F30" s="672">
        <v>3</v>
      </c>
      <c r="G30" s="675">
        <v>80</v>
      </c>
      <c r="H30" s="666">
        <v>23</v>
      </c>
      <c r="I30" s="666">
        <v>14</v>
      </c>
      <c r="J30" s="666">
        <v>0</v>
      </c>
      <c r="K30" s="666">
        <v>0.9</v>
      </c>
      <c r="L30" s="666">
        <v>0.03</v>
      </c>
      <c r="M30" s="666">
        <v>0.04</v>
      </c>
      <c r="N30" s="666">
        <v>10</v>
      </c>
    </row>
    <row r="31" spans="1:20" s="36" customFormat="1" ht="13.5" thickBot="1" x14ac:dyDescent="0.25">
      <c r="A31" s="86" t="s">
        <v>430</v>
      </c>
      <c r="B31" s="326">
        <v>105</v>
      </c>
      <c r="C31" s="326">
        <v>100</v>
      </c>
      <c r="D31" s="689"/>
      <c r="E31" s="689"/>
      <c r="F31" s="689"/>
      <c r="G31" s="691"/>
      <c r="H31" s="668"/>
      <c r="I31" s="668"/>
      <c r="J31" s="668"/>
      <c r="K31" s="668"/>
      <c r="L31" s="668"/>
      <c r="M31" s="668"/>
      <c r="N31" s="668"/>
    </row>
    <row r="32" spans="1:20" s="36" customFormat="1" ht="25.5" x14ac:dyDescent="0.2">
      <c r="A32" s="108" t="s">
        <v>295</v>
      </c>
      <c r="B32" s="311" t="s">
        <v>208</v>
      </c>
      <c r="C32" s="232"/>
      <c r="D32" s="672">
        <v>10.65</v>
      </c>
      <c r="E32" s="672">
        <v>9.7200000000000006</v>
      </c>
      <c r="F32" s="672">
        <v>14.75</v>
      </c>
      <c r="G32" s="675">
        <v>218.1</v>
      </c>
      <c r="H32" s="666">
        <v>22.5</v>
      </c>
      <c r="I32" s="666">
        <v>34</v>
      </c>
      <c r="J32" s="666">
        <v>0</v>
      </c>
      <c r="K32" s="666">
        <v>1.25</v>
      </c>
      <c r="L32" s="666">
        <v>0.13</v>
      </c>
      <c r="M32" s="666">
        <v>0.08</v>
      </c>
      <c r="N32" s="666">
        <v>9.8000000000000007</v>
      </c>
    </row>
    <row r="33" spans="1:16" s="36" customFormat="1" ht="12.75" customHeight="1" x14ac:dyDescent="0.2">
      <c r="A33" s="108" t="s">
        <v>324</v>
      </c>
      <c r="B33" s="103"/>
      <c r="C33" s="305"/>
      <c r="D33" s="688"/>
      <c r="E33" s="688"/>
      <c r="F33" s="688"/>
      <c r="G33" s="690"/>
      <c r="H33" s="667"/>
      <c r="I33" s="667"/>
      <c r="J33" s="667"/>
      <c r="K33" s="667"/>
      <c r="L33" s="667"/>
      <c r="M33" s="667"/>
      <c r="N33" s="667"/>
    </row>
    <row r="34" spans="1:16" s="36" customFormat="1" ht="12.75" x14ac:dyDescent="0.2">
      <c r="A34" s="106" t="s">
        <v>296</v>
      </c>
      <c r="B34" s="340">
        <v>38</v>
      </c>
      <c r="C34" s="340">
        <v>30</v>
      </c>
      <c r="D34" s="688"/>
      <c r="E34" s="688"/>
      <c r="F34" s="688"/>
      <c r="G34" s="690"/>
      <c r="H34" s="667"/>
      <c r="I34" s="667"/>
      <c r="J34" s="667"/>
      <c r="K34" s="667"/>
      <c r="L34" s="667"/>
      <c r="M34" s="667"/>
      <c r="N34" s="667"/>
    </row>
    <row r="35" spans="1:16" s="36" customFormat="1" ht="12.75" x14ac:dyDescent="0.2">
      <c r="A35" s="106" t="s">
        <v>297</v>
      </c>
      <c r="B35" s="340">
        <v>33.299999999999997</v>
      </c>
      <c r="C35" s="340">
        <v>25</v>
      </c>
      <c r="D35" s="688"/>
      <c r="E35" s="688"/>
      <c r="F35" s="688"/>
      <c r="G35" s="690"/>
      <c r="H35" s="667"/>
      <c r="I35" s="667"/>
      <c r="J35" s="667"/>
      <c r="K35" s="667"/>
      <c r="L35" s="667"/>
      <c r="M35" s="667"/>
      <c r="N35" s="667"/>
    </row>
    <row r="36" spans="1:16" s="36" customFormat="1" ht="12.75" x14ac:dyDescent="0.2">
      <c r="A36" s="106" t="s">
        <v>297</v>
      </c>
      <c r="B36" s="340">
        <v>35.799999999999997</v>
      </c>
      <c r="C36" s="340">
        <v>25</v>
      </c>
      <c r="D36" s="688"/>
      <c r="E36" s="688"/>
      <c r="F36" s="688"/>
      <c r="G36" s="690"/>
      <c r="H36" s="667"/>
      <c r="I36" s="667"/>
      <c r="J36" s="667"/>
      <c r="K36" s="667"/>
      <c r="L36" s="667"/>
      <c r="M36" s="667"/>
      <c r="N36" s="667"/>
    </row>
    <row r="37" spans="1:16" s="36" customFormat="1" ht="12.75" x14ac:dyDescent="0.2">
      <c r="A37" s="106" t="s">
        <v>297</v>
      </c>
      <c r="B37" s="340">
        <v>38.5</v>
      </c>
      <c r="C37" s="340">
        <v>25</v>
      </c>
      <c r="D37" s="688"/>
      <c r="E37" s="688"/>
      <c r="F37" s="688"/>
      <c r="G37" s="690"/>
      <c r="H37" s="667"/>
      <c r="I37" s="667"/>
      <c r="J37" s="667"/>
      <c r="K37" s="667"/>
      <c r="L37" s="667"/>
      <c r="M37" s="667"/>
      <c r="N37" s="667"/>
    </row>
    <row r="38" spans="1:16" s="36" customFormat="1" ht="12.75" x14ac:dyDescent="0.2">
      <c r="A38" s="106" t="s">
        <v>297</v>
      </c>
      <c r="B38" s="340">
        <v>41.8</v>
      </c>
      <c r="C38" s="340">
        <v>25</v>
      </c>
      <c r="D38" s="688"/>
      <c r="E38" s="688"/>
      <c r="F38" s="688"/>
      <c r="G38" s="690"/>
      <c r="H38" s="667"/>
      <c r="I38" s="667"/>
      <c r="J38" s="667"/>
      <c r="K38" s="667"/>
      <c r="L38" s="667"/>
      <c r="M38" s="667"/>
      <c r="N38" s="667"/>
    </row>
    <row r="39" spans="1:16" s="36" customFormat="1" ht="12.75" x14ac:dyDescent="0.2">
      <c r="A39" s="106" t="s">
        <v>298</v>
      </c>
      <c r="B39" s="340">
        <v>10</v>
      </c>
      <c r="C39" s="340">
        <v>10</v>
      </c>
      <c r="D39" s="688"/>
      <c r="E39" s="688"/>
      <c r="F39" s="688"/>
      <c r="G39" s="690"/>
      <c r="H39" s="667"/>
      <c r="I39" s="667"/>
      <c r="J39" s="667"/>
      <c r="K39" s="667"/>
      <c r="L39" s="667"/>
      <c r="M39" s="667"/>
      <c r="N39" s="667"/>
    </row>
    <row r="40" spans="1:16" s="36" customFormat="1" ht="13.5" customHeight="1" x14ac:dyDescent="0.2">
      <c r="A40" s="106" t="s">
        <v>299</v>
      </c>
      <c r="B40" s="343" t="s">
        <v>461</v>
      </c>
      <c r="C40" s="343" t="s">
        <v>462</v>
      </c>
      <c r="D40" s="688"/>
      <c r="E40" s="688"/>
      <c r="F40" s="688"/>
      <c r="G40" s="690"/>
      <c r="H40" s="667"/>
      <c r="I40" s="667"/>
      <c r="J40" s="667"/>
      <c r="K40" s="667"/>
      <c r="L40" s="667"/>
      <c r="M40" s="667"/>
      <c r="N40" s="667"/>
    </row>
    <row r="41" spans="1:16" s="36" customFormat="1" ht="13.5" customHeight="1" x14ac:dyDescent="0.2">
      <c r="A41" s="106" t="s">
        <v>300</v>
      </c>
      <c r="B41" s="343" t="s">
        <v>471</v>
      </c>
      <c r="C41" s="343" t="s">
        <v>462</v>
      </c>
      <c r="D41" s="688"/>
      <c r="E41" s="688"/>
      <c r="F41" s="688"/>
      <c r="G41" s="690"/>
      <c r="H41" s="667"/>
      <c r="I41" s="667"/>
      <c r="J41" s="667"/>
      <c r="K41" s="667"/>
      <c r="L41" s="667"/>
      <c r="M41" s="667"/>
      <c r="N41" s="667"/>
    </row>
    <row r="42" spans="1:16" s="36" customFormat="1" ht="12.75" x14ac:dyDescent="0.2">
      <c r="A42" s="106" t="s">
        <v>301</v>
      </c>
      <c r="B42" s="340">
        <v>5</v>
      </c>
      <c r="C42" s="340">
        <v>5</v>
      </c>
      <c r="D42" s="688"/>
      <c r="E42" s="688"/>
      <c r="F42" s="688"/>
      <c r="G42" s="690"/>
      <c r="H42" s="667"/>
      <c r="I42" s="667"/>
      <c r="J42" s="667"/>
      <c r="K42" s="667"/>
      <c r="L42" s="667"/>
      <c r="M42" s="667"/>
      <c r="N42" s="667"/>
    </row>
    <row r="43" spans="1:16" s="36" customFormat="1" ht="12.75" x14ac:dyDescent="0.2">
      <c r="A43" s="106" t="s">
        <v>302</v>
      </c>
      <c r="B43" s="340">
        <v>2.5</v>
      </c>
      <c r="C43" s="340">
        <v>2.5</v>
      </c>
      <c r="D43" s="688"/>
      <c r="E43" s="688"/>
      <c r="F43" s="688"/>
      <c r="G43" s="690"/>
      <c r="H43" s="667"/>
      <c r="I43" s="667"/>
      <c r="J43" s="667"/>
      <c r="K43" s="667"/>
      <c r="L43" s="667"/>
      <c r="M43" s="667"/>
      <c r="N43" s="667"/>
    </row>
    <row r="44" spans="1:16" s="36" customFormat="1" ht="12.75" x14ac:dyDescent="0.2">
      <c r="A44" s="106" t="s">
        <v>521</v>
      </c>
      <c r="B44" s="340">
        <v>1.35</v>
      </c>
      <c r="C44" s="340">
        <v>1</v>
      </c>
      <c r="D44" s="688"/>
      <c r="E44" s="688"/>
      <c r="F44" s="688"/>
      <c r="G44" s="690"/>
      <c r="H44" s="667"/>
      <c r="I44" s="667"/>
      <c r="J44" s="667"/>
      <c r="K44" s="667"/>
      <c r="L44" s="667"/>
      <c r="M44" s="667"/>
      <c r="N44" s="667"/>
    </row>
    <row r="45" spans="1:16" s="36" customFormat="1" ht="12.75" x14ac:dyDescent="0.2">
      <c r="A45" s="106" t="s">
        <v>303</v>
      </c>
      <c r="B45" s="340">
        <v>10</v>
      </c>
      <c r="C45" s="340">
        <v>10</v>
      </c>
      <c r="D45" s="688"/>
      <c r="E45" s="688"/>
      <c r="F45" s="688"/>
      <c r="G45" s="690"/>
      <c r="H45" s="667"/>
      <c r="I45" s="667"/>
      <c r="J45" s="667"/>
      <c r="K45" s="667"/>
      <c r="L45" s="667"/>
      <c r="M45" s="667"/>
      <c r="N45" s="667"/>
    </row>
    <row r="46" spans="1:16" s="36" customFormat="1" ht="13.5" thickBot="1" x14ac:dyDescent="0.25">
      <c r="A46" s="107" t="s">
        <v>316</v>
      </c>
      <c r="B46" s="342">
        <v>40</v>
      </c>
      <c r="C46" s="342">
        <v>36</v>
      </c>
      <c r="D46" s="689"/>
      <c r="E46" s="689"/>
      <c r="F46" s="689"/>
      <c r="G46" s="691"/>
      <c r="H46" s="668"/>
      <c r="I46" s="668"/>
      <c r="J46" s="668"/>
      <c r="K46" s="668"/>
      <c r="L46" s="668"/>
      <c r="M46" s="668"/>
      <c r="N46" s="668"/>
    </row>
    <row r="47" spans="1:16" s="36" customFormat="1" ht="38.25" x14ac:dyDescent="0.2">
      <c r="A47" s="108" t="s">
        <v>533</v>
      </c>
      <c r="B47" s="406" t="s">
        <v>534</v>
      </c>
      <c r="C47" s="338"/>
      <c r="D47" s="672">
        <v>17.600000000000001</v>
      </c>
      <c r="E47" s="672">
        <v>3.8</v>
      </c>
      <c r="F47" s="672">
        <v>2.4</v>
      </c>
      <c r="G47" s="675">
        <v>164</v>
      </c>
      <c r="H47" s="666">
        <v>19</v>
      </c>
      <c r="I47" s="666">
        <v>1.1100000000000001</v>
      </c>
      <c r="J47" s="666">
        <v>211</v>
      </c>
      <c r="K47" s="666">
        <v>23</v>
      </c>
      <c r="L47" s="666">
        <v>0.21099999999999999</v>
      </c>
      <c r="M47" s="666">
        <v>9.0999999999999998E-2</v>
      </c>
      <c r="N47" s="666">
        <v>0.8</v>
      </c>
    </row>
    <row r="48" spans="1:16" s="36" customFormat="1" ht="12.75" x14ac:dyDescent="0.2">
      <c r="A48" s="347" t="s">
        <v>538</v>
      </c>
      <c r="B48" s="376">
        <v>103.5</v>
      </c>
      <c r="C48" s="376">
        <v>90</v>
      </c>
      <c r="D48" s="688"/>
      <c r="E48" s="688"/>
      <c r="F48" s="688"/>
      <c r="G48" s="690"/>
      <c r="H48" s="667"/>
      <c r="I48" s="667"/>
      <c r="J48" s="667"/>
      <c r="K48" s="667"/>
      <c r="L48" s="667"/>
      <c r="M48" s="667"/>
      <c r="N48" s="667"/>
      <c r="O48" s="407"/>
      <c r="P48" s="41"/>
    </row>
    <row r="49" spans="1:16" s="36" customFormat="1" ht="12.75" x14ac:dyDescent="0.2">
      <c r="A49" s="158" t="s">
        <v>301</v>
      </c>
      <c r="B49" s="376">
        <v>3.2</v>
      </c>
      <c r="C49" s="376">
        <v>3.2</v>
      </c>
      <c r="D49" s="688"/>
      <c r="E49" s="688"/>
      <c r="F49" s="688"/>
      <c r="G49" s="690"/>
      <c r="H49" s="667"/>
      <c r="I49" s="667"/>
      <c r="J49" s="667"/>
      <c r="K49" s="667"/>
      <c r="L49" s="667"/>
      <c r="M49" s="667"/>
      <c r="N49" s="667"/>
    </row>
    <row r="50" spans="1:16" s="36" customFormat="1" ht="12.75" x14ac:dyDescent="0.2">
      <c r="A50" s="158" t="s">
        <v>300</v>
      </c>
      <c r="B50" s="380" t="s">
        <v>536</v>
      </c>
      <c r="C50" s="380" t="s">
        <v>535</v>
      </c>
      <c r="D50" s="688"/>
      <c r="E50" s="688"/>
      <c r="F50" s="688"/>
      <c r="G50" s="690"/>
      <c r="H50" s="667"/>
      <c r="I50" s="667"/>
      <c r="J50" s="667"/>
      <c r="K50" s="667"/>
      <c r="L50" s="667"/>
      <c r="M50" s="667"/>
      <c r="N50" s="667"/>
      <c r="P50" s="41"/>
    </row>
    <row r="51" spans="1:16" s="36" customFormat="1" ht="12.75" x14ac:dyDescent="0.2">
      <c r="A51" s="347" t="s">
        <v>529</v>
      </c>
      <c r="B51" s="376">
        <v>5.3</v>
      </c>
      <c r="C51" s="376">
        <v>5.3</v>
      </c>
      <c r="D51" s="688"/>
      <c r="E51" s="688"/>
      <c r="F51" s="688"/>
      <c r="G51" s="690"/>
      <c r="H51" s="667"/>
      <c r="I51" s="667"/>
      <c r="J51" s="667"/>
      <c r="K51" s="667"/>
      <c r="L51" s="667"/>
      <c r="M51" s="667"/>
      <c r="N51" s="667"/>
    </row>
    <row r="52" spans="1:16" s="36" customFormat="1" ht="12.75" x14ac:dyDescent="0.2">
      <c r="A52" s="158" t="s">
        <v>412</v>
      </c>
      <c r="B52" s="376">
        <v>1</v>
      </c>
      <c r="C52" s="376">
        <v>1</v>
      </c>
      <c r="D52" s="688"/>
      <c r="E52" s="688"/>
      <c r="F52" s="688"/>
      <c r="G52" s="690"/>
      <c r="H52" s="667"/>
      <c r="I52" s="667"/>
      <c r="J52" s="667"/>
      <c r="K52" s="667"/>
      <c r="L52" s="667"/>
      <c r="M52" s="667"/>
      <c r="N52" s="667"/>
    </row>
    <row r="53" spans="1:16" s="36" customFormat="1" ht="12.75" x14ac:dyDescent="0.2">
      <c r="A53" s="347" t="s">
        <v>320</v>
      </c>
      <c r="B53" s="376">
        <v>8</v>
      </c>
      <c r="C53" s="376">
        <v>6.4</v>
      </c>
      <c r="D53" s="688"/>
      <c r="E53" s="688"/>
      <c r="F53" s="688"/>
      <c r="G53" s="690"/>
      <c r="H53" s="667"/>
      <c r="I53" s="667"/>
      <c r="J53" s="667"/>
      <c r="K53" s="667"/>
      <c r="L53" s="667"/>
      <c r="M53" s="667"/>
      <c r="N53" s="667"/>
    </row>
    <row r="54" spans="1:16" s="36" customFormat="1" ht="12.75" x14ac:dyDescent="0.2">
      <c r="A54" s="347" t="s">
        <v>537</v>
      </c>
      <c r="B54" s="376">
        <v>30</v>
      </c>
      <c r="C54" s="376">
        <v>30</v>
      </c>
      <c r="D54" s="688"/>
      <c r="E54" s="688"/>
      <c r="F54" s="688"/>
      <c r="G54" s="690"/>
      <c r="H54" s="667"/>
      <c r="I54" s="667"/>
      <c r="J54" s="667"/>
      <c r="K54" s="667"/>
      <c r="L54" s="667"/>
      <c r="M54" s="667"/>
      <c r="N54" s="667"/>
    </row>
    <row r="55" spans="1:16" s="36" customFormat="1" ht="13.5" thickBot="1" x14ac:dyDescent="0.25">
      <c r="A55" s="86" t="s">
        <v>431</v>
      </c>
      <c r="B55" s="377">
        <v>2</v>
      </c>
      <c r="C55" s="377">
        <v>2</v>
      </c>
      <c r="D55" s="689"/>
      <c r="E55" s="689"/>
      <c r="F55" s="689"/>
      <c r="G55" s="691"/>
      <c r="H55" s="668"/>
      <c r="I55" s="668"/>
      <c r="J55" s="668"/>
      <c r="K55" s="668"/>
      <c r="L55" s="668"/>
      <c r="M55" s="668"/>
      <c r="N55" s="668"/>
    </row>
    <row r="56" spans="1:16" s="36" customFormat="1" ht="14.25" customHeight="1" x14ac:dyDescent="0.2">
      <c r="A56" s="108" t="s">
        <v>539</v>
      </c>
      <c r="B56" s="423">
        <v>200</v>
      </c>
      <c r="C56" s="339"/>
      <c r="D56" s="672">
        <v>10.4</v>
      </c>
      <c r="E56" s="672">
        <v>9</v>
      </c>
      <c r="F56" s="672">
        <v>21.8</v>
      </c>
      <c r="G56" s="675">
        <v>209.8</v>
      </c>
      <c r="H56" s="939">
        <v>57.3</v>
      </c>
      <c r="I56" s="666">
        <v>3.36</v>
      </c>
      <c r="J56" s="666">
        <v>118.2</v>
      </c>
      <c r="K56" s="666">
        <v>44.28</v>
      </c>
      <c r="L56" s="666">
        <v>0.23</v>
      </c>
      <c r="M56" s="666">
        <v>7.1999999999999995E-2</v>
      </c>
      <c r="N56" s="666">
        <v>1.3</v>
      </c>
    </row>
    <row r="57" spans="1:16" s="36" customFormat="1" ht="12.75" x14ac:dyDescent="0.2">
      <c r="A57" s="382" t="s">
        <v>540</v>
      </c>
      <c r="B57" s="291">
        <v>93</v>
      </c>
      <c r="C57" s="376">
        <v>93</v>
      </c>
      <c r="D57" s="688"/>
      <c r="E57" s="688"/>
      <c r="F57" s="688"/>
      <c r="G57" s="690"/>
      <c r="H57" s="940"/>
      <c r="I57" s="667"/>
      <c r="J57" s="667"/>
      <c r="K57" s="667"/>
      <c r="L57" s="667"/>
      <c r="M57" s="667"/>
      <c r="N57" s="667"/>
    </row>
    <row r="58" spans="1:16" s="36" customFormat="1" ht="12.75" x14ac:dyDescent="0.2">
      <c r="A58" s="382" t="s">
        <v>318</v>
      </c>
      <c r="B58" s="376">
        <v>7</v>
      </c>
      <c r="C58" s="376">
        <v>7</v>
      </c>
      <c r="D58" s="688"/>
      <c r="E58" s="688"/>
      <c r="F58" s="688"/>
      <c r="G58" s="690"/>
      <c r="H58" s="940"/>
      <c r="I58" s="667"/>
      <c r="J58" s="667"/>
      <c r="K58" s="667"/>
      <c r="L58" s="667"/>
      <c r="M58" s="667"/>
      <c r="N58" s="667"/>
    </row>
    <row r="59" spans="1:16" s="36" customFormat="1" ht="13.5" thickBot="1" x14ac:dyDescent="0.25">
      <c r="A59" s="367" t="s">
        <v>302</v>
      </c>
      <c r="B59" s="377">
        <v>2</v>
      </c>
      <c r="C59" s="377">
        <v>2</v>
      </c>
      <c r="D59" s="689"/>
      <c r="E59" s="689"/>
      <c r="F59" s="689"/>
      <c r="G59" s="691"/>
      <c r="H59" s="941"/>
      <c r="I59" s="668"/>
      <c r="J59" s="668"/>
      <c r="K59" s="668"/>
      <c r="L59" s="668"/>
      <c r="M59" s="668"/>
      <c r="N59" s="668"/>
    </row>
    <row r="60" spans="1:16" s="36" customFormat="1" ht="13.5" thickBot="1" x14ac:dyDescent="0.25">
      <c r="A60" s="98" t="s">
        <v>304</v>
      </c>
      <c r="B60" s="408">
        <v>200</v>
      </c>
      <c r="C60" s="326">
        <v>200</v>
      </c>
      <c r="D60" s="104">
        <v>1.4</v>
      </c>
      <c r="E60" s="104">
        <v>0</v>
      </c>
      <c r="F60" s="104">
        <v>24.4</v>
      </c>
      <c r="G60" s="92">
        <v>108</v>
      </c>
      <c r="H60" s="92">
        <v>14</v>
      </c>
      <c r="I60" s="92">
        <v>2.8</v>
      </c>
      <c r="J60" s="92">
        <v>14</v>
      </c>
      <c r="K60" s="92">
        <v>8</v>
      </c>
      <c r="L60" s="92">
        <v>0.02</v>
      </c>
      <c r="M60" s="92">
        <v>0.2</v>
      </c>
      <c r="N60" s="92">
        <v>4</v>
      </c>
    </row>
    <row r="61" spans="1:16" s="36" customFormat="1" ht="13.5" thickBot="1" x14ac:dyDescent="0.25">
      <c r="A61" s="98" t="s">
        <v>212</v>
      </c>
      <c r="B61" s="302">
        <v>76</v>
      </c>
      <c r="C61" s="326">
        <v>76</v>
      </c>
      <c r="D61" s="104">
        <v>7.1</v>
      </c>
      <c r="E61" s="104">
        <v>0.92</v>
      </c>
      <c r="F61" s="104">
        <v>43.43</v>
      </c>
      <c r="G61" s="92">
        <v>212.5</v>
      </c>
      <c r="H61" s="92">
        <v>127.8</v>
      </c>
      <c r="I61" s="92">
        <v>3.11</v>
      </c>
      <c r="J61" s="92">
        <v>139.5</v>
      </c>
      <c r="K61" s="92">
        <v>43.2</v>
      </c>
      <c r="L61" s="92">
        <v>0.34</v>
      </c>
      <c r="M61" s="92">
        <v>0.28999999999999998</v>
      </c>
      <c r="N61" s="92">
        <v>0.24</v>
      </c>
    </row>
    <row r="62" spans="1:16" s="36" customFormat="1" ht="13.5" thickBot="1" x14ac:dyDescent="0.25">
      <c r="A62" s="98" t="s">
        <v>213</v>
      </c>
      <c r="B62" s="302">
        <v>115</v>
      </c>
      <c r="C62" s="326">
        <v>115</v>
      </c>
      <c r="D62" s="104">
        <v>5.13</v>
      </c>
      <c r="E62" s="104">
        <v>1.88</v>
      </c>
      <c r="F62" s="104">
        <v>7.38</v>
      </c>
      <c r="G62" s="92">
        <v>72.25</v>
      </c>
      <c r="H62" s="92">
        <v>155</v>
      </c>
      <c r="I62" s="92">
        <v>0.12</v>
      </c>
      <c r="J62" s="92">
        <v>118.75</v>
      </c>
      <c r="K62" s="92">
        <v>18.75</v>
      </c>
      <c r="L62" s="92">
        <v>0.04</v>
      </c>
      <c r="M62" s="92">
        <v>0</v>
      </c>
      <c r="N62" s="92">
        <v>0.7</v>
      </c>
    </row>
    <row r="63" spans="1:16" s="75" customFormat="1" ht="13.5" thickBot="1" x14ac:dyDescent="0.25">
      <c r="A63" s="95" t="s">
        <v>196</v>
      </c>
      <c r="B63" s="384"/>
      <c r="C63" s="313"/>
      <c r="D63" s="105">
        <f t="shared" ref="D63:N63" si="1">SUM(D30:D62)</f>
        <v>52.88</v>
      </c>
      <c r="E63" s="105">
        <f t="shared" si="1"/>
        <v>32.42</v>
      </c>
      <c r="F63" s="105">
        <f t="shared" si="1"/>
        <v>117.16</v>
      </c>
      <c r="G63" s="96">
        <f t="shared" si="1"/>
        <v>1064.6500000000001</v>
      </c>
      <c r="H63" s="96">
        <f t="shared" si="1"/>
        <v>418.6</v>
      </c>
      <c r="I63" s="96">
        <f t="shared" si="1"/>
        <v>58.499999999999993</v>
      </c>
      <c r="J63" s="96">
        <f t="shared" si="1"/>
        <v>601.45000000000005</v>
      </c>
      <c r="K63" s="96">
        <f t="shared" si="1"/>
        <v>139.38</v>
      </c>
      <c r="L63" s="96">
        <f t="shared" si="1"/>
        <v>1.0010000000000001</v>
      </c>
      <c r="M63" s="96">
        <f t="shared" si="1"/>
        <v>0.77299999999999991</v>
      </c>
      <c r="N63" s="96">
        <f t="shared" si="1"/>
        <v>26.84</v>
      </c>
    </row>
    <row r="64" spans="1:16" s="36" customFormat="1" ht="13.5" thickBot="1" x14ac:dyDescent="0.25">
      <c r="A64" s="98" t="s">
        <v>214</v>
      </c>
      <c r="B64" s="56"/>
      <c r="C64" s="306"/>
      <c r="D64" s="101"/>
      <c r="E64" s="101"/>
      <c r="F64" s="101"/>
      <c r="G64" s="91"/>
      <c r="H64" s="91"/>
      <c r="I64" s="91"/>
      <c r="J64" s="91"/>
      <c r="K64" s="91"/>
      <c r="L64" s="91"/>
      <c r="M64" s="91"/>
      <c r="N64" s="91"/>
    </row>
    <row r="65" spans="1:14" s="36" customFormat="1" ht="12.75" x14ac:dyDescent="0.2">
      <c r="A65" s="108" t="s">
        <v>282</v>
      </c>
      <c r="B65" s="300">
        <v>50</v>
      </c>
      <c r="C65" s="339"/>
      <c r="D65" s="672">
        <v>3.8</v>
      </c>
      <c r="E65" s="672">
        <v>3.1</v>
      </c>
      <c r="F65" s="672">
        <v>28.2</v>
      </c>
      <c r="G65" s="675">
        <v>162</v>
      </c>
      <c r="H65" s="666">
        <v>20.65</v>
      </c>
      <c r="I65" s="666">
        <v>8.65</v>
      </c>
      <c r="J65" s="666">
        <v>59.35</v>
      </c>
      <c r="K65" s="666">
        <v>0.87</v>
      </c>
      <c r="L65" s="666">
        <v>7.4999999999999997E-2</v>
      </c>
      <c r="M65" s="666">
        <v>5.5E-2</v>
      </c>
      <c r="N65" s="666">
        <v>0</v>
      </c>
    </row>
    <row r="66" spans="1:14" s="36" customFormat="1" ht="12.75" x14ac:dyDescent="0.2">
      <c r="A66" s="93" t="s">
        <v>216</v>
      </c>
      <c r="B66" s="376">
        <v>25</v>
      </c>
      <c r="C66" s="376">
        <v>25</v>
      </c>
      <c r="D66" s="688"/>
      <c r="E66" s="688"/>
      <c r="F66" s="688"/>
      <c r="G66" s="690"/>
      <c r="H66" s="667"/>
      <c r="I66" s="667"/>
      <c r="J66" s="667"/>
      <c r="K66" s="667"/>
      <c r="L66" s="667"/>
      <c r="M66" s="667"/>
      <c r="N66" s="667"/>
    </row>
    <row r="67" spans="1:14" s="36" customFormat="1" ht="12.75" x14ac:dyDescent="0.2">
      <c r="A67" s="93" t="s">
        <v>0</v>
      </c>
      <c r="B67" s="376">
        <v>5</v>
      </c>
      <c r="C67" s="376">
        <v>5</v>
      </c>
      <c r="D67" s="688"/>
      <c r="E67" s="688"/>
      <c r="F67" s="688"/>
      <c r="G67" s="690"/>
      <c r="H67" s="667"/>
      <c r="I67" s="667"/>
      <c r="J67" s="667"/>
      <c r="K67" s="667"/>
      <c r="L67" s="667"/>
      <c r="M67" s="667"/>
      <c r="N67" s="667"/>
    </row>
    <row r="68" spans="1:14" s="36" customFormat="1" ht="12.75" x14ac:dyDescent="0.2">
      <c r="A68" s="93" t="s">
        <v>241</v>
      </c>
      <c r="B68" s="376">
        <v>1.8</v>
      </c>
      <c r="C68" s="376">
        <v>1.8</v>
      </c>
      <c r="D68" s="688"/>
      <c r="E68" s="688"/>
      <c r="F68" s="688"/>
      <c r="G68" s="690"/>
      <c r="H68" s="667"/>
      <c r="I68" s="667"/>
      <c r="J68" s="667"/>
      <c r="K68" s="667"/>
      <c r="L68" s="667"/>
      <c r="M68" s="667"/>
      <c r="N68" s="667"/>
    </row>
    <row r="69" spans="1:14" s="36" customFormat="1" ht="12.75" x14ac:dyDescent="0.2">
      <c r="A69" s="93" t="s">
        <v>192</v>
      </c>
      <c r="B69" s="376">
        <v>9</v>
      </c>
      <c r="C69" s="376">
        <v>9</v>
      </c>
      <c r="D69" s="688"/>
      <c r="E69" s="688"/>
      <c r="F69" s="688"/>
      <c r="G69" s="690"/>
      <c r="H69" s="667"/>
      <c r="I69" s="667"/>
      <c r="J69" s="667"/>
      <c r="K69" s="667"/>
      <c r="L69" s="667"/>
      <c r="M69" s="667"/>
      <c r="N69" s="667"/>
    </row>
    <row r="70" spans="1:14" s="36" customFormat="1" ht="12.75" x14ac:dyDescent="0.2">
      <c r="A70" s="93" t="s">
        <v>283</v>
      </c>
      <c r="B70" s="376">
        <v>17</v>
      </c>
      <c r="C70" s="376">
        <v>17</v>
      </c>
      <c r="D70" s="688"/>
      <c r="E70" s="688"/>
      <c r="F70" s="688"/>
      <c r="G70" s="690"/>
      <c r="H70" s="667"/>
      <c r="I70" s="667"/>
      <c r="J70" s="667"/>
      <c r="K70" s="667"/>
      <c r="L70" s="667"/>
      <c r="M70" s="667"/>
      <c r="N70" s="667"/>
    </row>
    <row r="71" spans="1:14" s="36" customFormat="1" ht="12.75" x14ac:dyDescent="0.2">
      <c r="A71" s="93" t="s">
        <v>217</v>
      </c>
      <c r="B71" s="376">
        <v>8</v>
      </c>
      <c r="C71" s="376">
        <v>8</v>
      </c>
      <c r="D71" s="688"/>
      <c r="E71" s="688"/>
      <c r="F71" s="688"/>
      <c r="G71" s="690"/>
      <c r="H71" s="667"/>
      <c r="I71" s="667"/>
      <c r="J71" s="667"/>
      <c r="K71" s="667"/>
      <c r="L71" s="667"/>
      <c r="M71" s="667"/>
      <c r="N71" s="667"/>
    </row>
    <row r="72" spans="1:14" s="36" customFormat="1" ht="13.5" thickBot="1" x14ac:dyDescent="0.25">
      <c r="A72" s="86" t="s">
        <v>284</v>
      </c>
      <c r="B72" s="377">
        <v>2.5</v>
      </c>
      <c r="C72" s="377">
        <v>2.5</v>
      </c>
      <c r="D72" s="689"/>
      <c r="E72" s="689"/>
      <c r="F72" s="689"/>
      <c r="G72" s="691"/>
      <c r="H72" s="668"/>
      <c r="I72" s="668"/>
      <c r="J72" s="668"/>
      <c r="K72" s="668"/>
      <c r="L72" s="668"/>
      <c r="M72" s="668"/>
      <c r="N72" s="668"/>
    </row>
    <row r="73" spans="1:14" s="36" customFormat="1" ht="13.5" thickBot="1" x14ac:dyDescent="0.25">
      <c r="A73" s="98" t="s">
        <v>211</v>
      </c>
      <c r="B73" s="408">
        <v>200</v>
      </c>
      <c r="C73" s="326">
        <v>200</v>
      </c>
      <c r="D73" s="104">
        <v>1</v>
      </c>
      <c r="E73" s="104">
        <v>0</v>
      </c>
      <c r="F73" s="104">
        <v>21.2</v>
      </c>
      <c r="G73" s="92">
        <v>88</v>
      </c>
      <c r="H73" s="92">
        <v>14</v>
      </c>
      <c r="I73" s="92">
        <v>2.8</v>
      </c>
      <c r="J73" s="92">
        <v>14</v>
      </c>
      <c r="K73" s="92">
        <v>8</v>
      </c>
      <c r="L73" s="92">
        <v>0.02</v>
      </c>
      <c r="M73" s="92">
        <v>0.2</v>
      </c>
      <c r="N73" s="92">
        <v>4</v>
      </c>
    </row>
    <row r="74" spans="1:14" s="36" customFormat="1" ht="13.5" thickBot="1" x14ac:dyDescent="0.25">
      <c r="A74" s="98" t="s">
        <v>196</v>
      </c>
      <c r="B74" s="101"/>
      <c r="C74" s="306"/>
      <c r="D74" s="56">
        <f t="shared" ref="D74:N74" si="2">SUM(D65:D73)</f>
        <v>4.8</v>
      </c>
      <c r="E74" s="56">
        <f t="shared" si="2"/>
        <v>3.1</v>
      </c>
      <c r="F74" s="56">
        <f t="shared" si="2"/>
        <v>49.4</v>
      </c>
      <c r="G74" s="78">
        <f t="shared" si="2"/>
        <v>250</v>
      </c>
      <c r="H74" s="78">
        <f t="shared" si="2"/>
        <v>34.65</v>
      </c>
      <c r="I74" s="78">
        <f t="shared" si="2"/>
        <v>11.45</v>
      </c>
      <c r="J74" s="78">
        <f t="shared" si="2"/>
        <v>73.349999999999994</v>
      </c>
      <c r="K74" s="78">
        <f t="shared" si="2"/>
        <v>8.8699999999999992</v>
      </c>
      <c r="L74" s="78">
        <f t="shared" si="2"/>
        <v>9.5000000000000001E-2</v>
      </c>
      <c r="M74" s="78">
        <f t="shared" si="2"/>
        <v>0.255</v>
      </c>
      <c r="N74" s="78">
        <f t="shared" si="2"/>
        <v>4</v>
      </c>
    </row>
    <row r="75" spans="1:14" s="36" customFormat="1" ht="13.5" thickBot="1" x14ac:dyDescent="0.25">
      <c r="A75" s="369" t="s">
        <v>568</v>
      </c>
      <c r="B75" s="83"/>
      <c r="C75" s="313"/>
      <c r="D75" s="105">
        <f t="shared" ref="D75:N75" si="3">D28+D63+D74</f>
        <v>87.04</v>
      </c>
      <c r="E75" s="105">
        <f t="shared" si="3"/>
        <v>57.9</v>
      </c>
      <c r="F75" s="105">
        <f t="shared" si="3"/>
        <v>262.33999999999997</v>
      </c>
      <c r="G75" s="96">
        <f t="shared" si="3"/>
        <v>2015.5700000000002</v>
      </c>
      <c r="H75" s="96">
        <f t="shared" si="3"/>
        <v>1067.1200000000001</v>
      </c>
      <c r="I75" s="96">
        <f t="shared" si="3"/>
        <v>139.09</v>
      </c>
      <c r="J75" s="96">
        <f t="shared" si="3"/>
        <v>1186.1399999999999</v>
      </c>
      <c r="K75" s="96">
        <f t="shared" si="3"/>
        <v>183.01</v>
      </c>
      <c r="L75" s="96">
        <f t="shared" si="3"/>
        <v>1.9760000000000002</v>
      </c>
      <c r="M75" s="96">
        <f t="shared" si="3"/>
        <v>1.7839999999999998</v>
      </c>
      <c r="N75" s="96">
        <f t="shared" si="3"/>
        <v>59.55</v>
      </c>
    </row>
    <row r="76" spans="1:14" s="36" customFormat="1" ht="12.75" x14ac:dyDescent="0.2"/>
  </sheetData>
  <mergeCells count="117">
    <mergeCell ref="D56:D59"/>
    <mergeCell ref="E56:E59"/>
    <mergeCell ref="F56:F59"/>
    <mergeCell ref="G56:G59"/>
    <mergeCell ref="H56:H59"/>
    <mergeCell ref="I56:I59"/>
    <mergeCell ref="J56:J59"/>
    <mergeCell ref="K56:K59"/>
    <mergeCell ref="D47:D55"/>
    <mergeCell ref="E47:E55"/>
    <mergeCell ref="F47:F55"/>
    <mergeCell ref="G47:G55"/>
    <mergeCell ref="H47:H55"/>
    <mergeCell ref="D32:D46"/>
    <mergeCell ref="E32:E46"/>
    <mergeCell ref="F32:F46"/>
    <mergeCell ref="I47:I55"/>
    <mergeCell ref="J47:J55"/>
    <mergeCell ref="K47:K55"/>
    <mergeCell ref="G32:G46"/>
    <mergeCell ref="H32:H46"/>
    <mergeCell ref="I32:I46"/>
    <mergeCell ref="I14:I21"/>
    <mergeCell ref="J14:J21"/>
    <mergeCell ref="K14:K21"/>
    <mergeCell ref="D30:D31"/>
    <mergeCell ref="E30:E31"/>
    <mergeCell ref="F30:F31"/>
    <mergeCell ref="G30:G31"/>
    <mergeCell ref="H30:H31"/>
    <mergeCell ref="I30:I31"/>
    <mergeCell ref="J30:J31"/>
    <mergeCell ref="D14:D21"/>
    <mergeCell ref="E14:E21"/>
    <mergeCell ref="F14:F21"/>
    <mergeCell ref="G14:G21"/>
    <mergeCell ref="H14:H21"/>
    <mergeCell ref="D22:D25"/>
    <mergeCell ref="E22:E25"/>
    <mergeCell ref="F22:F25"/>
    <mergeCell ref="G22:G25"/>
    <mergeCell ref="H22:H25"/>
    <mergeCell ref="I22:I25"/>
    <mergeCell ref="J22:J25"/>
    <mergeCell ref="K22:K25"/>
    <mergeCell ref="M65:M72"/>
    <mergeCell ref="N65:N72"/>
    <mergeCell ref="J32:J46"/>
    <mergeCell ref="K32:K46"/>
    <mergeCell ref="L22:L25"/>
    <mergeCell ref="M22:M25"/>
    <mergeCell ref="N22:N25"/>
    <mergeCell ref="L14:L21"/>
    <mergeCell ref="M14:M21"/>
    <mergeCell ref="N14:N21"/>
    <mergeCell ref="L30:L31"/>
    <mergeCell ref="M30:M31"/>
    <mergeCell ref="N30:N31"/>
    <mergeCell ref="K30:K31"/>
    <mergeCell ref="L32:L46"/>
    <mergeCell ref="L47:L55"/>
    <mergeCell ref="L56:L59"/>
    <mergeCell ref="M56:M59"/>
    <mergeCell ref="N56:N59"/>
    <mergeCell ref="M32:M46"/>
    <mergeCell ref="N32:N46"/>
    <mergeCell ref="M47:M55"/>
    <mergeCell ref="N47:N55"/>
    <mergeCell ref="D65:D72"/>
    <mergeCell ref="E65:E72"/>
    <mergeCell ref="F65:F72"/>
    <mergeCell ref="G65:G72"/>
    <mergeCell ref="H65:H72"/>
    <mergeCell ref="I65:I72"/>
    <mergeCell ref="J65:J72"/>
    <mergeCell ref="K65:K72"/>
    <mergeCell ref="L65:L72"/>
    <mergeCell ref="O6:P13"/>
    <mergeCell ref="Q6:Q13"/>
    <mergeCell ref="M6:M13"/>
    <mergeCell ref="N6:N13"/>
    <mergeCell ref="D6:D13"/>
    <mergeCell ref="E6:E13"/>
    <mergeCell ref="F6:F13"/>
    <mergeCell ref="G6:G13"/>
    <mergeCell ref="H6:H13"/>
    <mergeCell ref="I6:I13"/>
    <mergeCell ref="J6:J13"/>
    <mergeCell ref="K6:K13"/>
    <mergeCell ref="L6:L13"/>
    <mergeCell ref="I4:I5"/>
    <mergeCell ref="J4:J5"/>
    <mergeCell ref="K4:K5"/>
    <mergeCell ref="L4:L5"/>
    <mergeCell ref="M4:M5"/>
    <mergeCell ref="N4:N5"/>
    <mergeCell ref="I2:I3"/>
    <mergeCell ref="J2:J3"/>
    <mergeCell ref="K2:K3"/>
    <mergeCell ref="L2:L3"/>
    <mergeCell ref="M2:M3"/>
    <mergeCell ref="N2:N3"/>
    <mergeCell ref="C2:C3"/>
    <mergeCell ref="A4:A5"/>
    <mergeCell ref="B4:B5"/>
    <mergeCell ref="C4:C5"/>
    <mergeCell ref="D4:D5"/>
    <mergeCell ref="E4:E5"/>
    <mergeCell ref="F4:F5"/>
    <mergeCell ref="G4:G5"/>
    <mergeCell ref="H4:H5"/>
    <mergeCell ref="B2:B3"/>
    <mergeCell ref="D2:D3"/>
    <mergeCell ref="E2:E3"/>
    <mergeCell ref="F2:F3"/>
    <mergeCell ref="G2:G3"/>
    <mergeCell ref="H2:H3"/>
  </mergeCells>
  <pageMargins left="0.11811023622047245" right="0.11811023622047245" top="0" bottom="0" header="0" footer="0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opLeftCell="A27" workbookViewId="0">
      <selection activeCell="Q43" sqref="Q43"/>
    </sheetView>
  </sheetViews>
  <sheetFormatPr defaultRowHeight="15" x14ac:dyDescent="0.25"/>
  <cols>
    <col min="1" max="1" width="26.85546875" customWidth="1"/>
    <col min="2" max="3" width="10.5703125" customWidth="1"/>
    <col min="4" max="4" width="5.7109375" bestFit="1" customWidth="1"/>
    <col min="5" max="5" width="6.28515625" customWidth="1"/>
    <col min="6" max="6" width="5.7109375" bestFit="1" customWidth="1"/>
    <col min="7" max="7" width="7.42578125" bestFit="1" customWidth="1"/>
    <col min="8" max="8" width="6.5703125" customWidth="1"/>
    <col min="9" max="9" width="6.42578125" customWidth="1"/>
    <col min="10" max="10" width="5.7109375" bestFit="1" customWidth="1"/>
    <col min="11" max="11" width="6.5703125" bestFit="1" customWidth="1"/>
    <col min="12" max="12" width="5" customWidth="1"/>
    <col min="13" max="13" width="5.42578125" customWidth="1"/>
    <col min="14" max="14" width="7.28515625" customWidth="1"/>
  </cols>
  <sheetData>
    <row r="1" spans="1:14" ht="15.75" thickBot="1" x14ac:dyDescent="0.3"/>
    <row r="2" spans="1:14" s="36" customFormat="1" ht="12.75" x14ac:dyDescent="0.2">
      <c r="A2" s="153"/>
      <c r="B2" s="799"/>
      <c r="C2" s="799"/>
      <c r="D2" s="799"/>
      <c r="E2" s="799"/>
      <c r="F2" s="799"/>
      <c r="G2" s="702"/>
      <c r="H2" s="704"/>
      <c r="I2" s="704"/>
      <c r="J2" s="704"/>
      <c r="K2" s="704"/>
      <c r="L2" s="704"/>
      <c r="M2" s="704"/>
      <c r="N2" s="704"/>
    </row>
    <row r="3" spans="1:14" s="36" customFormat="1" ht="37.5" x14ac:dyDescent="0.2">
      <c r="A3" s="159" t="s">
        <v>305</v>
      </c>
      <c r="B3" s="946"/>
      <c r="C3" s="946"/>
      <c r="D3" s="946"/>
      <c r="E3" s="946"/>
      <c r="F3" s="946"/>
      <c r="G3" s="947"/>
      <c r="H3" s="710"/>
      <c r="I3" s="710"/>
      <c r="J3" s="710"/>
      <c r="K3" s="710"/>
      <c r="L3" s="710"/>
      <c r="M3" s="710"/>
      <c r="N3" s="710"/>
    </row>
    <row r="4" spans="1:14" s="36" customFormat="1" ht="13.5" thickBot="1" x14ac:dyDescent="0.25">
      <c r="A4" s="98" t="s">
        <v>246</v>
      </c>
      <c r="B4" s="800"/>
      <c r="C4" s="800"/>
      <c r="D4" s="800"/>
      <c r="E4" s="800"/>
      <c r="F4" s="800"/>
      <c r="G4" s="703"/>
      <c r="H4" s="705"/>
      <c r="I4" s="705"/>
      <c r="J4" s="705"/>
      <c r="K4" s="705"/>
      <c r="L4" s="705"/>
      <c r="M4" s="705"/>
      <c r="N4" s="705"/>
    </row>
    <row r="5" spans="1:14" s="36" customFormat="1" ht="25.5" x14ac:dyDescent="0.2">
      <c r="A5" s="108" t="s">
        <v>233</v>
      </c>
      <c r="B5" s="300">
        <v>100</v>
      </c>
      <c r="C5" s="386"/>
      <c r="D5" s="672">
        <v>0.6</v>
      </c>
      <c r="E5" s="672">
        <v>7.1</v>
      </c>
      <c r="F5" s="672">
        <v>3</v>
      </c>
      <c r="G5" s="675">
        <v>80</v>
      </c>
      <c r="H5" s="666">
        <v>23</v>
      </c>
      <c r="I5" s="666">
        <v>14</v>
      </c>
      <c r="J5" s="666">
        <v>0</v>
      </c>
      <c r="K5" s="666">
        <v>0.9</v>
      </c>
      <c r="L5" s="666">
        <v>0.03</v>
      </c>
      <c r="M5" s="666">
        <v>0.04</v>
      </c>
      <c r="N5" s="666">
        <v>10</v>
      </c>
    </row>
    <row r="6" spans="1:14" s="36" customFormat="1" ht="13.5" thickBot="1" x14ac:dyDescent="0.25">
      <c r="A6" s="86" t="s">
        <v>430</v>
      </c>
      <c r="B6" s="326">
        <v>105</v>
      </c>
      <c r="C6" s="326">
        <v>100</v>
      </c>
      <c r="D6" s="689"/>
      <c r="E6" s="689"/>
      <c r="F6" s="689"/>
      <c r="G6" s="691"/>
      <c r="H6" s="668"/>
      <c r="I6" s="668"/>
      <c r="J6" s="668"/>
      <c r="K6" s="668"/>
      <c r="L6" s="668"/>
      <c r="M6" s="668"/>
      <c r="N6" s="668"/>
    </row>
    <row r="7" spans="1:14" s="36" customFormat="1" ht="25.5" x14ac:dyDescent="0.2">
      <c r="A7" s="108" t="s">
        <v>306</v>
      </c>
      <c r="B7" s="381" t="s">
        <v>308</v>
      </c>
      <c r="C7" s="232"/>
      <c r="D7" s="672">
        <v>12.03</v>
      </c>
      <c r="E7" s="672">
        <v>2.11</v>
      </c>
      <c r="F7" s="672">
        <v>6.99</v>
      </c>
      <c r="G7" s="675">
        <v>108.8</v>
      </c>
      <c r="H7" s="666">
        <v>55.01</v>
      </c>
      <c r="I7" s="666">
        <v>21.9</v>
      </c>
      <c r="J7" s="666">
        <v>0</v>
      </c>
      <c r="K7" s="666">
        <v>1.22</v>
      </c>
      <c r="L7" s="666">
        <v>0.16</v>
      </c>
      <c r="M7" s="666">
        <v>0.16</v>
      </c>
      <c r="N7" s="666">
        <v>2.68</v>
      </c>
    </row>
    <row r="8" spans="1:14" s="36" customFormat="1" ht="24.75" customHeight="1" x14ac:dyDescent="0.2">
      <c r="A8" s="108" t="s">
        <v>307</v>
      </c>
      <c r="B8" s="103"/>
      <c r="C8" s="374"/>
      <c r="D8" s="688"/>
      <c r="E8" s="688"/>
      <c r="F8" s="688"/>
      <c r="G8" s="690"/>
      <c r="H8" s="667"/>
      <c r="I8" s="667"/>
      <c r="J8" s="667"/>
      <c r="K8" s="667"/>
      <c r="L8" s="667"/>
      <c r="M8" s="667"/>
      <c r="N8" s="667"/>
    </row>
    <row r="9" spans="1:14" s="36" customFormat="1" ht="14.25" customHeight="1" x14ac:dyDescent="0.2">
      <c r="A9" s="382" t="s">
        <v>541</v>
      </c>
      <c r="B9" s="410">
        <v>79.2</v>
      </c>
      <c r="C9" s="410">
        <v>52.8</v>
      </c>
      <c r="D9" s="688"/>
      <c r="E9" s="688"/>
      <c r="F9" s="688"/>
      <c r="G9" s="690"/>
      <c r="H9" s="667"/>
      <c r="I9" s="667"/>
      <c r="J9" s="667"/>
      <c r="K9" s="667"/>
      <c r="L9" s="667"/>
      <c r="M9" s="667"/>
      <c r="N9" s="667"/>
    </row>
    <row r="10" spans="1:14" s="36" customFormat="1" ht="12.75" x14ac:dyDescent="0.2">
      <c r="A10" s="93" t="s">
        <v>290</v>
      </c>
      <c r="B10" s="410">
        <v>11.2</v>
      </c>
      <c r="C10" s="410">
        <v>11.2</v>
      </c>
      <c r="D10" s="688"/>
      <c r="E10" s="688"/>
      <c r="F10" s="688"/>
      <c r="G10" s="690"/>
      <c r="H10" s="667"/>
      <c r="I10" s="667"/>
      <c r="J10" s="667"/>
      <c r="K10" s="667"/>
      <c r="L10" s="667"/>
      <c r="M10" s="667"/>
      <c r="N10" s="667"/>
    </row>
    <row r="11" spans="1:14" s="36" customFormat="1" ht="12.75" x14ac:dyDescent="0.2">
      <c r="A11" s="93" t="s">
        <v>262</v>
      </c>
      <c r="B11" s="410">
        <v>16</v>
      </c>
      <c r="C11" s="410">
        <v>16</v>
      </c>
      <c r="D11" s="688"/>
      <c r="E11" s="688"/>
      <c r="F11" s="688"/>
      <c r="G11" s="690"/>
      <c r="H11" s="667"/>
      <c r="I11" s="667"/>
      <c r="J11" s="667"/>
      <c r="K11" s="667"/>
      <c r="L11" s="667"/>
      <c r="M11" s="667"/>
      <c r="N11" s="667"/>
    </row>
    <row r="12" spans="1:14" s="36" customFormat="1" ht="12.75" x14ac:dyDescent="0.2">
      <c r="A12" s="93" t="s">
        <v>191</v>
      </c>
      <c r="B12" s="410">
        <v>6.4</v>
      </c>
      <c r="C12" s="410">
        <v>6.4</v>
      </c>
      <c r="D12" s="688"/>
      <c r="E12" s="688"/>
      <c r="F12" s="688"/>
      <c r="G12" s="690"/>
      <c r="H12" s="667"/>
      <c r="I12" s="667"/>
      <c r="J12" s="667"/>
      <c r="K12" s="667"/>
      <c r="L12" s="667"/>
      <c r="M12" s="667"/>
      <c r="N12" s="667"/>
    </row>
    <row r="13" spans="1:14" s="36" customFormat="1" ht="12.75" x14ac:dyDescent="0.2">
      <c r="A13" s="93" t="s">
        <v>199</v>
      </c>
      <c r="B13" s="410">
        <v>14.4</v>
      </c>
      <c r="C13" s="410">
        <v>11.2</v>
      </c>
      <c r="D13" s="688"/>
      <c r="E13" s="688"/>
      <c r="F13" s="688"/>
      <c r="G13" s="690"/>
      <c r="H13" s="667"/>
      <c r="I13" s="667"/>
      <c r="J13" s="667"/>
      <c r="K13" s="667"/>
      <c r="L13" s="667"/>
      <c r="M13" s="667"/>
      <c r="N13" s="667"/>
    </row>
    <row r="14" spans="1:14" s="36" customFormat="1" ht="12.75" x14ac:dyDescent="0.2">
      <c r="A14" s="93" t="s">
        <v>218</v>
      </c>
      <c r="B14" s="410">
        <v>2</v>
      </c>
      <c r="C14" s="410">
        <v>2</v>
      </c>
      <c r="D14" s="688"/>
      <c r="E14" s="688"/>
      <c r="F14" s="688"/>
      <c r="G14" s="690"/>
      <c r="H14" s="667"/>
      <c r="I14" s="667"/>
      <c r="J14" s="667"/>
      <c r="K14" s="667"/>
      <c r="L14" s="667"/>
      <c r="M14" s="667"/>
      <c r="N14" s="667"/>
    </row>
    <row r="15" spans="1:14" s="36" customFormat="1" ht="12.75" x14ac:dyDescent="0.2">
      <c r="A15" s="93" t="s">
        <v>42</v>
      </c>
      <c r="B15" s="410">
        <v>3</v>
      </c>
      <c r="C15" s="410">
        <v>3</v>
      </c>
      <c r="D15" s="688"/>
      <c r="E15" s="688"/>
      <c r="F15" s="688"/>
      <c r="G15" s="690"/>
      <c r="H15" s="667"/>
      <c r="I15" s="667"/>
      <c r="J15" s="667"/>
      <c r="K15" s="667"/>
      <c r="L15" s="667"/>
      <c r="M15" s="667"/>
      <c r="N15" s="667"/>
    </row>
    <row r="16" spans="1:14" s="36" customFormat="1" ht="12.75" x14ac:dyDescent="0.2">
      <c r="A16" s="106" t="s">
        <v>216</v>
      </c>
      <c r="B16" s="410">
        <v>2.25</v>
      </c>
      <c r="C16" s="410">
        <v>2.25</v>
      </c>
      <c r="D16" s="688"/>
      <c r="E16" s="688"/>
      <c r="F16" s="688"/>
      <c r="G16" s="690"/>
      <c r="H16" s="667"/>
      <c r="I16" s="667"/>
      <c r="J16" s="667"/>
      <c r="K16" s="667"/>
      <c r="L16" s="667"/>
      <c r="M16" s="667"/>
      <c r="N16" s="667"/>
    </row>
    <row r="17" spans="1:18" s="36" customFormat="1" ht="12.75" x14ac:dyDescent="0.2">
      <c r="A17" s="106" t="s">
        <v>125</v>
      </c>
      <c r="B17" s="410">
        <v>3.8</v>
      </c>
      <c r="C17" s="410">
        <v>3</v>
      </c>
      <c r="D17" s="688"/>
      <c r="E17" s="688"/>
      <c r="F17" s="688"/>
      <c r="G17" s="690"/>
      <c r="H17" s="667"/>
      <c r="I17" s="667"/>
      <c r="J17" s="667"/>
      <c r="K17" s="667"/>
      <c r="L17" s="667"/>
      <c r="M17" s="667"/>
      <c r="N17" s="667"/>
    </row>
    <row r="18" spans="1:18" s="36" customFormat="1" ht="12.75" x14ac:dyDescent="0.2">
      <c r="A18" s="93" t="s">
        <v>423</v>
      </c>
      <c r="B18" s="410">
        <v>1.2</v>
      </c>
      <c r="C18" s="410">
        <v>1</v>
      </c>
      <c r="D18" s="688"/>
      <c r="E18" s="688"/>
      <c r="F18" s="688"/>
      <c r="G18" s="690"/>
      <c r="H18" s="667"/>
      <c r="I18" s="667"/>
      <c r="J18" s="667"/>
      <c r="K18" s="667"/>
      <c r="L18" s="667"/>
      <c r="M18" s="667"/>
      <c r="N18" s="667"/>
    </row>
    <row r="19" spans="1:18" s="36" customFormat="1" ht="12.75" x14ac:dyDescent="0.2">
      <c r="A19" s="93" t="s">
        <v>396</v>
      </c>
      <c r="B19" s="410">
        <v>7.5</v>
      </c>
      <c r="C19" s="410">
        <v>7.5</v>
      </c>
      <c r="D19" s="688"/>
      <c r="E19" s="688"/>
      <c r="F19" s="688"/>
      <c r="G19" s="690"/>
      <c r="H19" s="667"/>
      <c r="I19" s="667"/>
      <c r="J19" s="667"/>
      <c r="K19" s="667"/>
      <c r="L19" s="667"/>
      <c r="M19" s="667"/>
      <c r="N19" s="667"/>
    </row>
    <row r="20" spans="1:18" s="36" customFormat="1" ht="13.5" thickBot="1" x14ac:dyDescent="0.25">
      <c r="A20" s="86" t="s">
        <v>432</v>
      </c>
      <c r="B20" s="411">
        <v>0.5</v>
      </c>
      <c r="C20" s="411">
        <v>0.5</v>
      </c>
      <c r="D20" s="689"/>
      <c r="E20" s="689"/>
      <c r="F20" s="689"/>
      <c r="G20" s="691"/>
      <c r="H20" s="668"/>
      <c r="I20" s="668"/>
      <c r="J20" s="668"/>
      <c r="K20" s="668"/>
      <c r="L20" s="668"/>
      <c r="M20" s="668"/>
      <c r="N20" s="668"/>
    </row>
    <row r="21" spans="1:18" s="36" customFormat="1" ht="25.5" x14ac:dyDescent="0.2">
      <c r="A21" s="108" t="s">
        <v>399</v>
      </c>
      <c r="B21" s="300">
        <v>150</v>
      </c>
      <c r="C21" s="386"/>
      <c r="D21" s="672">
        <v>4.3</v>
      </c>
      <c r="E21" s="672">
        <v>14.5</v>
      </c>
      <c r="F21" s="672">
        <v>29.33</v>
      </c>
      <c r="G21" s="675">
        <v>269</v>
      </c>
      <c r="H21" s="666">
        <v>14.67</v>
      </c>
      <c r="I21" s="675">
        <v>22.2</v>
      </c>
      <c r="J21" s="666">
        <v>146.69999999999999</v>
      </c>
      <c r="K21" s="666">
        <v>146.66</v>
      </c>
      <c r="L21" s="666">
        <v>0.91</v>
      </c>
      <c r="M21" s="666">
        <v>7.0999999999999994E-2</v>
      </c>
      <c r="N21" s="666">
        <v>0.35</v>
      </c>
      <c r="O21" s="723"/>
      <c r="P21" s="724"/>
      <c r="Q21" s="724"/>
      <c r="R21" s="41"/>
    </row>
    <row r="22" spans="1:18" s="36" customFormat="1" ht="12.75" x14ac:dyDescent="0.2">
      <c r="A22" s="382" t="s">
        <v>400</v>
      </c>
      <c r="B22" s="376">
        <v>51</v>
      </c>
      <c r="C22" s="376">
        <v>51</v>
      </c>
      <c r="D22" s="688"/>
      <c r="E22" s="688"/>
      <c r="F22" s="688"/>
      <c r="G22" s="690"/>
      <c r="H22" s="667"/>
      <c r="I22" s="690"/>
      <c r="J22" s="667"/>
      <c r="K22" s="667"/>
      <c r="L22" s="667"/>
      <c r="M22" s="667"/>
      <c r="N22" s="667"/>
      <c r="O22" s="723"/>
      <c r="P22" s="724"/>
      <c r="Q22" s="724"/>
      <c r="R22" s="41"/>
    </row>
    <row r="23" spans="1:18" s="36" customFormat="1" ht="12.75" x14ac:dyDescent="0.2">
      <c r="A23" s="382" t="s">
        <v>42</v>
      </c>
      <c r="B23" s="376">
        <v>5.25</v>
      </c>
      <c r="C23" s="376">
        <v>5.25</v>
      </c>
      <c r="D23" s="688"/>
      <c r="E23" s="688"/>
      <c r="F23" s="688"/>
      <c r="G23" s="690"/>
      <c r="H23" s="667"/>
      <c r="I23" s="690"/>
      <c r="J23" s="667"/>
      <c r="K23" s="667"/>
      <c r="L23" s="667"/>
      <c r="M23" s="667"/>
      <c r="N23" s="667"/>
      <c r="O23" s="723"/>
      <c r="P23" s="724"/>
      <c r="Q23" s="724"/>
      <c r="R23" s="409"/>
    </row>
    <row r="24" spans="1:18" s="36" customFormat="1" ht="13.5" thickBot="1" x14ac:dyDescent="0.25">
      <c r="A24" s="367" t="s">
        <v>302</v>
      </c>
      <c r="B24" s="377">
        <v>3</v>
      </c>
      <c r="C24" s="377">
        <v>3</v>
      </c>
      <c r="D24" s="689"/>
      <c r="E24" s="689"/>
      <c r="F24" s="689"/>
      <c r="G24" s="691"/>
      <c r="H24" s="668"/>
      <c r="I24" s="691"/>
      <c r="J24" s="668"/>
      <c r="K24" s="667"/>
      <c r="L24" s="668"/>
      <c r="M24" s="668"/>
      <c r="N24" s="668"/>
      <c r="O24" s="723"/>
      <c r="P24" s="724"/>
      <c r="Q24" s="724"/>
      <c r="R24" s="41"/>
    </row>
    <row r="25" spans="1:18" s="36" customFormat="1" ht="25.5" x14ac:dyDescent="0.2">
      <c r="A25" s="108" t="s">
        <v>195</v>
      </c>
      <c r="B25" s="300">
        <v>200</v>
      </c>
      <c r="C25" s="386"/>
      <c r="D25" s="672">
        <v>4.7</v>
      </c>
      <c r="E25" s="672">
        <v>5</v>
      </c>
      <c r="F25" s="672">
        <v>31.8</v>
      </c>
      <c r="G25" s="675">
        <v>188</v>
      </c>
      <c r="H25" s="666">
        <v>179.42</v>
      </c>
      <c r="I25" s="666">
        <v>26.06</v>
      </c>
      <c r="J25" s="666">
        <v>179.02</v>
      </c>
      <c r="K25" s="666">
        <v>0.92</v>
      </c>
      <c r="L25" s="666">
        <v>0.06</v>
      </c>
      <c r="M25" s="666">
        <v>0.3</v>
      </c>
      <c r="N25" s="666">
        <v>1.92</v>
      </c>
      <c r="O25" s="407"/>
      <c r="P25" s="41"/>
      <c r="Q25" s="41"/>
      <c r="R25" s="41"/>
    </row>
    <row r="26" spans="1:18" s="36" customFormat="1" ht="12.75" x14ac:dyDescent="0.2">
      <c r="A26" s="93" t="s">
        <v>341</v>
      </c>
      <c r="B26" s="376">
        <v>4</v>
      </c>
      <c r="C26" s="376">
        <v>4</v>
      </c>
      <c r="D26" s="688"/>
      <c r="E26" s="688"/>
      <c r="F26" s="688"/>
      <c r="G26" s="690"/>
      <c r="H26" s="667"/>
      <c r="I26" s="667"/>
      <c r="J26" s="667"/>
      <c r="K26" s="667"/>
      <c r="L26" s="667"/>
      <c r="M26" s="667"/>
      <c r="N26" s="667"/>
      <c r="R26" s="41"/>
    </row>
    <row r="27" spans="1:18" s="36" customFormat="1" ht="12.75" x14ac:dyDescent="0.2">
      <c r="A27" s="93" t="s">
        <v>224</v>
      </c>
      <c r="B27" s="376">
        <v>100</v>
      </c>
      <c r="C27" s="376">
        <v>100</v>
      </c>
      <c r="D27" s="688"/>
      <c r="E27" s="688"/>
      <c r="F27" s="688"/>
      <c r="G27" s="690"/>
      <c r="H27" s="667"/>
      <c r="I27" s="667"/>
      <c r="J27" s="667"/>
      <c r="K27" s="667"/>
      <c r="L27" s="667"/>
      <c r="M27" s="667"/>
      <c r="N27" s="667"/>
    </row>
    <row r="28" spans="1:18" s="36" customFormat="1" ht="13.5" thickBot="1" x14ac:dyDescent="0.25">
      <c r="A28" s="86" t="s">
        <v>203</v>
      </c>
      <c r="B28" s="377">
        <v>20</v>
      </c>
      <c r="C28" s="377">
        <v>20</v>
      </c>
      <c r="D28" s="689"/>
      <c r="E28" s="689"/>
      <c r="F28" s="689"/>
      <c r="G28" s="691"/>
      <c r="H28" s="668"/>
      <c r="I28" s="668"/>
      <c r="J28" s="668"/>
      <c r="K28" s="668"/>
      <c r="L28" s="668"/>
      <c r="M28" s="668"/>
      <c r="N28" s="668"/>
    </row>
    <row r="29" spans="1:18" s="36" customFormat="1" ht="13.5" thickBot="1" x14ac:dyDescent="0.25">
      <c r="A29" s="98" t="s">
        <v>213</v>
      </c>
      <c r="B29" s="111">
        <v>115</v>
      </c>
      <c r="C29" s="326">
        <v>115</v>
      </c>
      <c r="D29" s="104">
        <v>5.13</v>
      </c>
      <c r="E29" s="104">
        <v>1.88</v>
      </c>
      <c r="F29" s="104">
        <v>7.38</v>
      </c>
      <c r="G29" s="92">
        <v>72.25</v>
      </c>
      <c r="H29" s="92">
        <v>155</v>
      </c>
      <c r="I29" s="92">
        <v>0.12</v>
      </c>
      <c r="J29" s="92">
        <v>118.75</v>
      </c>
      <c r="K29" s="92">
        <v>18.75</v>
      </c>
      <c r="L29" s="92">
        <v>0.04</v>
      </c>
      <c r="M29" s="92">
        <v>0</v>
      </c>
      <c r="N29" s="92">
        <v>0.7</v>
      </c>
    </row>
    <row r="30" spans="1:18" s="36" customFormat="1" ht="13.5" thickBot="1" x14ac:dyDescent="0.25">
      <c r="A30" s="98" t="s">
        <v>251</v>
      </c>
      <c r="B30" s="302">
        <v>38</v>
      </c>
      <c r="C30" s="326">
        <v>38</v>
      </c>
      <c r="D30" s="104">
        <v>3.17</v>
      </c>
      <c r="E30" s="104">
        <v>0.57999999999999996</v>
      </c>
      <c r="F30" s="104">
        <v>19</v>
      </c>
      <c r="G30" s="92">
        <v>95.82</v>
      </c>
      <c r="H30" s="92">
        <v>16.8</v>
      </c>
      <c r="I30" s="92">
        <v>1.87</v>
      </c>
      <c r="J30" s="92">
        <v>75.84</v>
      </c>
      <c r="K30" s="92">
        <v>22.56</v>
      </c>
      <c r="L30" s="92">
        <v>0.08</v>
      </c>
      <c r="M30" s="92">
        <v>3.5999999999999997E-2</v>
      </c>
      <c r="N30" s="92">
        <v>0</v>
      </c>
    </row>
    <row r="31" spans="1:18" s="75" customFormat="1" ht="13.5" thickBot="1" x14ac:dyDescent="0.25">
      <c r="A31" s="95" t="s">
        <v>196</v>
      </c>
      <c r="B31" s="83"/>
      <c r="C31" s="383"/>
      <c r="D31" s="105">
        <f t="shared" ref="D31:N31" si="0">SUM(D5:D30)</f>
        <v>29.93</v>
      </c>
      <c r="E31" s="105">
        <f t="shared" si="0"/>
        <v>31.169999999999998</v>
      </c>
      <c r="F31" s="105">
        <f t="shared" si="0"/>
        <v>97.5</v>
      </c>
      <c r="G31" s="96">
        <f t="shared" si="0"/>
        <v>813.86999999999989</v>
      </c>
      <c r="H31" s="96">
        <f t="shared" si="0"/>
        <v>443.9</v>
      </c>
      <c r="I31" s="96">
        <f t="shared" si="0"/>
        <v>86.15</v>
      </c>
      <c r="J31" s="96">
        <f t="shared" si="0"/>
        <v>520.31000000000006</v>
      </c>
      <c r="K31" s="96">
        <f t="shared" si="0"/>
        <v>191.01</v>
      </c>
      <c r="L31" s="96">
        <f t="shared" si="0"/>
        <v>1.2800000000000002</v>
      </c>
      <c r="M31" s="96">
        <f t="shared" si="0"/>
        <v>0.60699999999999998</v>
      </c>
      <c r="N31" s="96">
        <f t="shared" si="0"/>
        <v>15.649999999999999</v>
      </c>
    </row>
    <row r="32" spans="1:18" s="36" customFormat="1" ht="12.75" customHeight="1" thickBot="1" x14ac:dyDescent="0.25">
      <c r="A32" s="98" t="s">
        <v>252</v>
      </c>
      <c r="B32" s="232"/>
      <c r="C32" s="232"/>
      <c r="D32" s="167"/>
      <c r="E32" s="167"/>
      <c r="F32" s="167"/>
      <c r="G32" s="164"/>
      <c r="H32" s="164"/>
      <c r="I32" s="164"/>
      <c r="J32" s="164"/>
      <c r="K32" s="164"/>
      <c r="L32" s="164"/>
      <c r="M32" s="164"/>
      <c r="N32" s="164"/>
    </row>
    <row r="33" spans="1:16" s="36" customFormat="1" ht="12.75" x14ac:dyDescent="0.2">
      <c r="A33" s="385" t="s">
        <v>542</v>
      </c>
      <c r="B33" s="600">
        <v>100</v>
      </c>
      <c r="C33" s="601"/>
      <c r="D33" s="948">
        <v>0.9</v>
      </c>
      <c r="E33" s="950">
        <v>0.2</v>
      </c>
      <c r="F33" s="950">
        <v>2.7</v>
      </c>
      <c r="G33" s="952">
        <v>86</v>
      </c>
      <c r="H33" s="944">
        <v>10</v>
      </c>
      <c r="I33" s="944">
        <v>0.27</v>
      </c>
      <c r="J33" s="944">
        <v>24</v>
      </c>
      <c r="K33" s="944">
        <v>11</v>
      </c>
      <c r="L33" s="944">
        <v>3.6999999999999998E-2</v>
      </c>
      <c r="M33" s="944">
        <v>1.9E-2</v>
      </c>
      <c r="N33" s="944">
        <v>13.7</v>
      </c>
    </row>
    <row r="34" spans="1:16" s="36" customFormat="1" ht="13.5" thickBot="1" x14ac:dyDescent="0.25">
      <c r="A34" s="412" t="s">
        <v>543</v>
      </c>
      <c r="B34" s="603">
        <v>118</v>
      </c>
      <c r="C34" s="602">
        <v>100</v>
      </c>
      <c r="D34" s="949"/>
      <c r="E34" s="951"/>
      <c r="F34" s="951"/>
      <c r="G34" s="953"/>
      <c r="H34" s="945"/>
      <c r="I34" s="945"/>
      <c r="J34" s="945"/>
      <c r="K34" s="945"/>
      <c r="L34" s="945"/>
      <c r="M34" s="945"/>
      <c r="N34" s="945"/>
    </row>
    <row r="35" spans="1:16" s="36" customFormat="1" ht="25.5" x14ac:dyDescent="0.2">
      <c r="A35" s="588" t="s">
        <v>434</v>
      </c>
      <c r="B35" s="604" t="s">
        <v>544</v>
      </c>
      <c r="C35" s="386"/>
      <c r="D35" s="950">
        <v>15.4</v>
      </c>
      <c r="E35" s="950">
        <v>8.3000000000000007</v>
      </c>
      <c r="F35" s="950">
        <v>18.8</v>
      </c>
      <c r="G35" s="952">
        <v>219</v>
      </c>
      <c r="H35" s="942">
        <v>22.5</v>
      </c>
      <c r="I35" s="942">
        <v>34</v>
      </c>
      <c r="J35" s="942">
        <v>0</v>
      </c>
      <c r="K35" s="942">
        <v>1.25</v>
      </c>
      <c r="L35" s="942">
        <v>0.13</v>
      </c>
      <c r="M35" s="942">
        <v>0.08</v>
      </c>
      <c r="N35" s="942">
        <v>9.75</v>
      </c>
    </row>
    <row r="36" spans="1:16" s="36" customFormat="1" ht="12.75" customHeight="1" x14ac:dyDescent="0.2">
      <c r="A36" s="585" t="s">
        <v>457</v>
      </c>
      <c r="B36" s="413">
        <v>100</v>
      </c>
      <c r="C36" s="330">
        <v>75</v>
      </c>
      <c r="D36" s="954"/>
      <c r="E36" s="954"/>
      <c r="F36" s="954"/>
      <c r="G36" s="955"/>
      <c r="H36" s="943"/>
      <c r="I36" s="943"/>
      <c r="J36" s="943"/>
      <c r="K36" s="943"/>
      <c r="L36" s="943"/>
      <c r="M36" s="943"/>
      <c r="N36" s="943"/>
      <c r="P36" s="41"/>
    </row>
    <row r="37" spans="1:16" s="36" customFormat="1" ht="12.75" customHeight="1" x14ac:dyDescent="0.2">
      <c r="A37" s="585" t="s">
        <v>458</v>
      </c>
      <c r="B37" s="413">
        <v>107</v>
      </c>
      <c r="C37" s="330">
        <v>75</v>
      </c>
      <c r="D37" s="954"/>
      <c r="E37" s="954"/>
      <c r="F37" s="954"/>
      <c r="G37" s="955"/>
      <c r="H37" s="943"/>
      <c r="I37" s="943"/>
      <c r="J37" s="943"/>
      <c r="K37" s="943"/>
      <c r="L37" s="943"/>
      <c r="M37" s="943"/>
      <c r="N37" s="943"/>
      <c r="P37" s="41"/>
    </row>
    <row r="38" spans="1:16" s="36" customFormat="1" ht="12.75" customHeight="1" x14ac:dyDescent="0.2">
      <c r="A38" s="585" t="s">
        <v>459</v>
      </c>
      <c r="B38" s="413">
        <v>115</v>
      </c>
      <c r="C38" s="330">
        <v>75</v>
      </c>
      <c r="D38" s="954"/>
      <c r="E38" s="954"/>
      <c r="F38" s="954"/>
      <c r="G38" s="955"/>
      <c r="H38" s="943"/>
      <c r="I38" s="943"/>
      <c r="J38" s="943"/>
      <c r="K38" s="943"/>
      <c r="L38" s="943"/>
      <c r="M38" s="943"/>
      <c r="N38" s="943"/>
      <c r="P38" s="41"/>
    </row>
    <row r="39" spans="1:16" s="36" customFormat="1" ht="12.75" customHeight="1" x14ac:dyDescent="0.2">
      <c r="A39" s="585" t="s">
        <v>460</v>
      </c>
      <c r="B39" s="413">
        <v>125</v>
      </c>
      <c r="C39" s="330">
        <v>75</v>
      </c>
      <c r="D39" s="954"/>
      <c r="E39" s="954"/>
      <c r="F39" s="954"/>
      <c r="G39" s="955"/>
      <c r="H39" s="943"/>
      <c r="I39" s="943"/>
      <c r="J39" s="943"/>
      <c r="K39" s="943"/>
      <c r="L39" s="943"/>
      <c r="M39" s="943"/>
      <c r="N39" s="943"/>
      <c r="P39" s="41"/>
    </row>
    <row r="40" spans="1:16" s="36" customFormat="1" ht="12.75" customHeight="1" x14ac:dyDescent="0.2">
      <c r="A40" s="585" t="s">
        <v>205</v>
      </c>
      <c r="B40" s="413">
        <v>5</v>
      </c>
      <c r="C40" s="379">
        <v>5</v>
      </c>
      <c r="D40" s="954"/>
      <c r="E40" s="954"/>
      <c r="F40" s="954"/>
      <c r="G40" s="955"/>
      <c r="H40" s="943"/>
      <c r="I40" s="943"/>
      <c r="J40" s="943"/>
      <c r="K40" s="943"/>
      <c r="L40" s="943"/>
      <c r="M40" s="943"/>
      <c r="N40" s="943"/>
    </row>
    <row r="41" spans="1:16" s="36" customFormat="1" ht="15" customHeight="1" x14ac:dyDescent="0.2">
      <c r="A41" s="585" t="s">
        <v>256</v>
      </c>
      <c r="B41" s="605" t="s">
        <v>461</v>
      </c>
      <c r="C41" s="378" t="s">
        <v>462</v>
      </c>
      <c r="D41" s="954"/>
      <c r="E41" s="954"/>
      <c r="F41" s="954"/>
      <c r="G41" s="955"/>
      <c r="H41" s="943"/>
      <c r="I41" s="943"/>
      <c r="J41" s="943"/>
      <c r="K41" s="943"/>
      <c r="L41" s="943"/>
      <c r="M41" s="943"/>
      <c r="N41" s="943"/>
    </row>
    <row r="42" spans="1:16" s="36" customFormat="1" ht="15.75" customHeight="1" x14ac:dyDescent="0.2">
      <c r="A42" s="585" t="s">
        <v>199</v>
      </c>
      <c r="B42" s="605" t="s">
        <v>471</v>
      </c>
      <c r="C42" s="378" t="s">
        <v>462</v>
      </c>
      <c r="D42" s="954"/>
      <c r="E42" s="954"/>
      <c r="F42" s="954"/>
      <c r="G42" s="955"/>
      <c r="H42" s="943"/>
      <c r="I42" s="943"/>
      <c r="J42" s="943"/>
      <c r="K42" s="943"/>
      <c r="L42" s="943"/>
      <c r="M42" s="943"/>
      <c r="N42" s="943"/>
    </row>
    <row r="43" spans="1:16" s="36" customFormat="1" ht="12.75" customHeight="1" x14ac:dyDescent="0.2">
      <c r="A43" s="585" t="s">
        <v>192</v>
      </c>
      <c r="B43" s="413">
        <v>3</v>
      </c>
      <c r="C43" s="379">
        <v>3</v>
      </c>
      <c r="D43" s="954"/>
      <c r="E43" s="954"/>
      <c r="F43" s="954"/>
      <c r="G43" s="955"/>
      <c r="H43" s="943"/>
      <c r="I43" s="943"/>
      <c r="J43" s="943"/>
      <c r="K43" s="943"/>
      <c r="L43" s="943"/>
      <c r="M43" s="943"/>
      <c r="N43" s="943"/>
    </row>
    <row r="44" spans="1:16" s="36" customFormat="1" ht="12.75" customHeight="1" x14ac:dyDescent="0.2">
      <c r="A44" s="585" t="s">
        <v>218</v>
      </c>
      <c r="B44" s="413">
        <v>2.5</v>
      </c>
      <c r="C44" s="379">
        <v>2.5</v>
      </c>
      <c r="D44" s="954"/>
      <c r="E44" s="954"/>
      <c r="F44" s="954"/>
      <c r="G44" s="955"/>
      <c r="H44" s="943"/>
      <c r="I44" s="943"/>
      <c r="J44" s="943"/>
      <c r="K44" s="943"/>
      <c r="L44" s="943"/>
      <c r="M44" s="943"/>
      <c r="N44" s="943"/>
    </row>
    <row r="45" spans="1:16" s="36" customFormat="1" ht="12.75" customHeight="1" x14ac:dyDescent="0.2">
      <c r="A45" s="585" t="s">
        <v>472</v>
      </c>
      <c r="B45" s="413">
        <v>1.35</v>
      </c>
      <c r="C45" s="379">
        <v>1</v>
      </c>
      <c r="D45" s="954"/>
      <c r="E45" s="954"/>
      <c r="F45" s="954"/>
      <c r="G45" s="955"/>
      <c r="H45" s="943"/>
      <c r="I45" s="943"/>
      <c r="J45" s="943"/>
      <c r="K45" s="943"/>
      <c r="L45" s="943"/>
      <c r="M45" s="943"/>
      <c r="N45" s="943"/>
    </row>
    <row r="46" spans="1:16" s="36" customFormat="1" ht="13.5" customHeight="1" thickBot="1" x14ac:dyDescent="0.25">
      <c r="A46" s="586" t="s">
        <v>435</v>
      </c>
      <c r="B46" s="606">
        <v>42</v>
      </c>
      <c r="C46" s="414">
        <v>40</v>
      </c>
      <c r="D46" s="807"/>
      <c r="E46" s="807"/>
      <c r="F46" s="807"/>
      <c r="G46" s="808"/>
      <c r="H46" s="809"/>
      <c r="I46" s="809"/>
      <c r="J46" s="809"/>
      <c r="K46" s="809"/>
      <c r="L46" s="809"/>
      <c r="M46" s="809"/>
      <c r="N46" s="809"/>
    </row>
    <row r="47" spans="1:16" s="36" customFormat="1" ht="25.5" x14ac:dyDescent="0.2">
      <c r="A47" s="108" t="s">
        <v>393</v>
      </c>
      <c r="B47" s="381" t="s">
        <v>436</v>
      </c>
      <c r="C47" s="232"/>
      <c r="D47" s="672">
        <v>22.8</v>
      </c>
      <c r="E47" s="672">
        <v>19.5</v>
      </c>
      <c r="F47" s="672">
        <v>54.3</v>
      </c>
      <c r="G47" s="675">
        <v>332.5</v>
      </c>
      <c r="H47" s="666">
        <v>56.64</v>
      </c>
      <c r="I47" s="666">
        <v>0</v>
      </c>
      <c r="J47" s="666">
        <v>0</v>
      </c>
      <c r="K47" s="666">
        <v>2.73</v>
      </c>
      <c r="L47" s="666">
        <v>0.36</v>
      </c>
      <c r="M47" s="666">
        <v>0.15</v>
      </c>
      <c r="N47" s="666">
        <v>0.78</v>
      </c>
    </row>
    <row r="48" spans="1:16" s="36" customFormat="1" ht="12.75" x14ac:dyDescent="0.2">
      <c r="A48" s="93" t="s">
        <v>325</v>
      </c>
      <c r="B48" s="376">
        <v>107</v>
      </c>
      <c r="C48" s="376">
        <v>79</v>
      </c>
      <c r="D48" s="688"/>
      <c r="E48" s="688"/>
      <c r="F48" s="688"/>
      <c r="G48" s="690"/>
      <c r="H48" s="667"/>
      <c r="I48" s="667"/>
      <c r="J48" s="667"/>
      <c r="K48" s="667"/>
      <c r="L48" s="667"/>
      <c r="M48" s="667"/>
      <c r="N48" s="667"/>
    </row>
    <row r="49" spans="1:17" s="36" customFormat="1" ht="12.75" x14ac:dyDescent="0.2">
      <c r="A49" s="93" t="s">
        <v>298</v>
      </c>
      <c r="B49" s="376">
        <v>68</v>
      </c>
      <c r="C49" s="376">
        <v>68</v>
      </c>
      <c r="D49" s="688"/>
      <c r="E49" s="688"/>
      <c r="F49" s="688"/>
      <c r="G49" s="690"/>
      <c r="H49" s="667"/>
      <c r="I49" s="667"/>
      <c r="J49" s="667"/>
      <c r="K49" s="667"/>
      <c r="L49" s="667"/>
      <c r="M49" s="667"/>
      <c r="N49" s="667"/>
    </row>
    <row r="50" spans="1:17" s="36" customFormat="1" ht="12.75" x14ac:dyDescent="0.2">
      <c r="A50" s="93" t="s">
        <v>433</v>
      </c>
      <c r="B50" s="376">
        <v>10</v>
      </c>
      <c r="C50" s="376">
        <v>10</v>
      </c>
      <c r="D50" s="688"/>
      <c r="E50" s="688"/>
      <c r="F50" s="688"/>
      <c r="G50" s="690"/>
      <c r="H50" s="667"/>
      <c r="I50" s="667"/>
      <c r="J50" s="667"/>
      <c r="K50" s="667"/>
      <c r="L50" s="667"/>
      <c r="M50" s="667"/>
      <c r="N50" s="667"/>
    </row>
    <row r="51" spans="1:17" s="36" customFormat="1" ht="12.75" x14ac:dyDescent="0.2">
      <c r="A51" s="93" t="s">
        <v>300</v>
      </c>
      <c r="B51" s="380" t="s">
        <v>545</v>
      </c>
      <c r="C51" s="380" t="s">
        <v>471</v>
      </c>
      <c r="D51" s="688"/>
      <c r="E51" s="688"/>
      <c r="F51" s="688"/>
      <c r="G51" s="690"/>
      <c r="H51" s="667"/>
      <c r="I51" s="667"/>
      <c r="J51" s="667"/>
      <c r="K51" s="667"/>
      <c r="L51" s="667"/>
      <c r="M51" s="667"/>
      <c r="N51" s="667"/>
    </row>
    <row r="52" spans="1:17" s="36" customFormat="1" ht="12.75" x14ac:dyDescent="0.2">
      <c r="A52" s="93" t="s">
        <v>299</v>
      </c>
      <c r="B52" s="376">
        <v>20</v>
      </c>
      <c r="C52" s="376">
        <v>16</v>
      </c>
      <c r="D52" s="688"/>
      <c r="E52" s="688"/>
      <c r="F52" s="688"/>
      <c r="G52" s="690"/>
      <c r="H52" s="667"/>
      <c r="I52" s="667"/>
      <c r="J52" s="667"/>
      <c r="K52" s="667"/>
      <c r="L52" s="667"/>
      <c r="M52" s="667"/>
      <c r="N52" s="667"/>
    </row>
    <row r="53" spans="1:17" s="36" customFormat="1" ht="12.75" x14ac:dyDescent="0.2">
      <c r="A53" s="93" t="s">
        <v>426</v>
      </c>
      <c r="B53" s="376">
        <v>9</v>
      </c>
      <c r="C53" s="376">
        <v>9</v>
      </c>
      <c r="D53" s="688"/>
      <c r="E53" s="688"/>
      <c r="F53" s="688"/>
      <c r="G53" s="690"/>
      <c r="H53" s="667"/>
      <c r="I53" s="667"/>
      <c r="J53" s="667"/>
      <c r="K53" s="667"/>
      <c r="L53" s="667"/>
      <c r="M53" s="667"/>
      <c r="N53" s="667"/>
    </row>
    <row r="54" spans="1:17" s="36" customFormat="1" ht="13.5" thickBot="1" x14ac:dyDescent="0.25">
      <c r="A54" s="86" t="s">
        <v>218</v>
      </c>
      <c r="B54" s="377">
        <v>2</v>
      </c>
      <c r="C54" s="377">
        <v>2</v>
      </c>
      <c r="D54" s="689"/>
      <c r="E54" s="689"/>
      <c r="F54" s="689"/>
      <c r="G54" s="691"/>
      <c r="H54" s="668"/>
      <c r="I54" s="668"/>
      <c r="J54" s="668"/>
      <c r="K54" s="668"/>
      <c r="L54" s="668"/>
      <c r="M54" s="668"/>
      <c r="N54" s="668"/>
    </row>
    <row r="55" spans="1:17" s="36" customFormat="1" ht="16.5" customHeight="1" x14ac:dyDescent="0.2">
      <c r="A55" s="108" t="s">
        <v>591</v>
      </c>
      <c r="B55" s="232" t="s">
        <v>592</v>
      </c>
      <c r="C55" s="232"/>
      <c r="D55" s="672">
        <v>0.4</v>
      </c>
      <c r="E55" s="672">
        <v>0.2</v>
      </c>
      <c r="F55" s="672">
        <v>4.8</v>
      </c>
      <c r="G55" s="675">
        <v>27.4</v>
      </c>
      <c r="H55" s="666">
        <v>14.16</v>
      </c>
      <c r="I55" s="666">
        <v>0.27800000000000002</v>
      </c>
      <c r="J55" s="666">
        <v>2</v>
      </c>
      <c r="K55" s="666">
        <v>3.64</v>
      </c>
      <c r="L55" s="666">
        <v>6.0000000000000001E-3</v>
      </c>
      <c r="M55" s="666">
        <v>2.5999999999999999E-2</v>
      </c>
      <c r="N55" s="666">
        <v>38.96</v>
      </c>
    </row>
    <row r="56" spans="1:17" s="36" customFormat="1" ht="12.75" customHeight="1" x14ac:dyDescent="0.2">
      <c r="A56" s="589" t="s">
        <v>422</v>
      </c>
      <c r="B56" s="592">
        <v>1</v>
      </c>
      <c r="C56" s="592">
        <v>1</v>
      </c>
      <c r="D56" s="688"/>
      <c r="E56" s="688"/>
      <c r="F56" s="688"/>
      <c r="G56" s="690"/>
      <c r="H56" s="667"/>
      <c r="I56" s="667"/>
      <c r="J56" s="667"/>
      <c r="K56" s="667"/>
      <c r="L56" s="667"/>
      <c r="M56" s="667"/>
      <c r="N56" s="667"/>
      <c r="Q56" s="41"/>
    </row>
    <row r="57" spans="1:17" s="36" customFormat="1" ht="12.75" customHeight="1" x14ac:dyDescent="0.2">
      <c r="A57" s="589" t="s">
        <v>593</v>
      </c>
      <c r="B57" s="592">
        <v>8</v>
      </c>
      <c r="C57" s="592">
        <v>7</v>
      </c>
      <c r="D57" s="688"/>
      <c r="E57" s="688"/>
      <c r="F57" s="688"/>
      <c r="G57" s="690"/>
      <c r="H57" s="667"/>
      <c r="I57" s="667"/>
      <c r="J57" s="667"/>
      <c r="K57" s="667"/>
      <c r="L57" s="667"/>
      <c r="M57" s="667"/>
      <c r="N57" s="667"/>
      <c r="Q57" s="41"/>
    </row>
    <row r="58" spans="1:17" s="36" customFormat="1" ht="13.5" customHeight="1" thickBot="1" x14ac:dyDescent="0.25">
      <c r="A58" s="587" t="s">
        <v>9</v>
      </c>
      <c r="B58" s="593">
        <v>15</v>
      </c>
      <c r="C58" s="593">
        <v>15</v>
      </c>
      <c r="D58" s="689"/>
      <c r="E58" s="689"/>
      <c r="F58" s="689"/>
      <c r="G58" s="691"/>
      <c r="H58" s="668"/>
      <c r="I58" s="668"/>
      <c r="J58" s="668"/>
      <c r="K58" s="668"/>
      <c r="L58" s="668"/>
      <c r="M58" s="668"/>
      <c r="N58" s="668"/>
    </row>
    <row r="59" spans="1:17" s="36" customFormat="1" ht="20.25" customHeight="1" thickBot="1" x14ac:dyDescent="0.25">
      <c r="A59" s="98" t="s">
        <v>212</v>
      </c>
      <c r="B59" s="302">
        <v>76</v>
      </c>
      <c r="C59" s="326">
        <v>76</v>
      </c>
      <c r="D59" s="104">
        <v>7.1</v>
      </c>
      <c r="E59" s="104">
        <v>0.92</v>
      </c>
      <c r="F59" s="104">
        <v>43.43</v>
      </c>
      <c r="G59" s="92">
        <v>212.5</v>
      </c>
      <c r="H59" s="92">
        <v>127.8</v>
      </c>
      <c r="I59" s="92">
        <v>3.11</v>
      </c>
      <c r="J59" s="92">
        <v>139.5</v>
      </c>
      <c r="K59" s="92">
        <v>43.2</v>
      </c>
      <c r="L59" s="92">
        <v>0.34</v>
      </c>
      <c r="M59" s="92">
        <v>0.28999999999999998</v>
      </c>
      <c r="N59" s="92">
        <v>0.24</v>
      </c>
    </row>
    <row r="60" spans="1:17" s="36" customFormat="1" ht="13.5" thickBot="1" x14ac:dyDescent="0.25">
      <c r="A60" s="98" t="s">
        <v>309</v>
      </c>
      <c r="B60" s="302">
        <v>25</v>
      </c>
      <c r="C60" s="326">
        <v>25</v>
      </c>
      <c r="D60" s="104">
        <v>2</v>
      </c>
      <c r="E60" s="104">
        <v>19.75</v>
      </c>
      <c r="F60" s="104">
        <v>27.1</v>
      </c>
      <c r="G60" s="92">
        <v>199.3</v>
      </c>
      <c r="H60" s="92">
        <v>3</v>
      </c>
      <c r="I60" s="92">
        <v>1.2</v>
      </c>
      <c r="J60" s="92">
        <v>72</v>
      </c>
      <c r="K60" s="92">
        <v>9</v>
      </c>
      <c r="L60" s="92">
        <v>0.15</v>
      </c>
      <c r="M60" s="92">
        <v>0.1</v>
      </c>
      <c r="N60" s="92">
        <v>0</v>
      </c>
    </row>
    <row r="61" spans="1:17" s="75" customFormat="1" ht="13.5" thickBot="1" x14ac:dyDescent="0.25">
      <c r="A61" s="95" t="s">
        <v>196</v>
      </c>
      <c r="B61" s="83"/>
      <c r="C61" s="417"/>
      <c r="D61" s="105">
        <f t="shared" ref="D61:N61" si="1">SUM(D33:D60)</f>
        <v>48.6</v>
      </c>
      <c r="E61" s="105">
        <f t="shared" si="1"/>
        <v>48.870000000000005</v>
      </c>
      <c r="F61" s="105">
        <f t="shared" si="1"/>
        <v>151.13</v>
      </c>
      <c r="G61" s="96">
        <f t="shared" si="1"/>
        <v>1076.7</v>
      </c>
      <c r="H61" s="96">
        <f t="shared" si="1"/>
        <v>234.1</v>
      </c>
      <c r="I61" s="96">
        <f t="shared" si="1"/>
        <v>38.858000000000004</v>
      </c>
      <c r="J61" s="96">
        <f t="shared" si="1"/>
        <v>237.5</v>
      </c>
      <c r="K61" s="96">
        <f t="shared" si="1"/>
        <v>70.820000000000007</v>
      </c>
      <c r="L61" s="96">
        <f t="shared" si="1"/>
        <v>1.0229999999999999</v>
      </c>
      <c r="M61" s="96">
        <f t="shared" si="1"/>
        <v>0.66499999999999992</v>
      </c>
      <c r="N61" s="96">
        <f t="shared" si="1"/>
        <v>63.43</v>
      </c>
    </row>
    <row r="62" spans="1:17" s="36" customFormat="1" ht="13.5" thickBot="1" x14ac:dyDescent="0.25">
      <c r="A62" s="98" t="s">
        <v>214</v>
      </c>
      <c r="B62" s="101"/>
      <c r="C62" s="326"/>
      <c r="D62" s="204"/>
      <c r="E62" s="204"/>
      <c r="F62" s="204"/>
      <c r="G62" s="202"/>
      <c r="H62" s="202"/>
      <c r="I62" s="202"/>
      <c r="J62" s="202"/>
      <c r="K62" s="202"/>
      <c r="L62" s="202"/>
      <c r="M62" s="202"/>
      <c r="N62" s="91"/>
    </row>
    <row r="63" spans="1:17" s="36" customFormat="1" ht="13.5" thickBot="1" x14ac:dyDescent="0.25">
      <c r="A63" s="199" t="s">
        <v>211</v>
      </c>
      <c r="B63" s="320">
        <v>200</v>
      </c>
      <c r="C63" s="419">
        <v>200</v>
      </c>
      <c r="D63" s="210">
        <v>13.5</v>
      </c>
      <c r="E63" s="208">
        <v>12</v>
      </c>
      <c r="F63" s="208">
        <v>12.3</v>
      </c>
      <c r="G63" s="209">
        <v>188</v>
      </c>
      <c r="H63" s="206">
        <v>60.2</v>
      </c>
      <c r="I63" s="206">
        <v>17.7</v>
      </c>
      <c r="J63" s="206">
        <v>0</v>
      </c>
      <c r="K63" s="206">
        <v>1.08</v>
      </c>
      <c r="L63" s="206">
        <v>0.06</v>
      </c>
      <c r="M63" s="206">
        <v>0.18</v>
      </c>
      <c r="N63" s="197">
        <v>3.16</v>
      </c>
      <c r="O63" s="41"/>
    </row>
    <row r="64" spans="1:17" s="36" customFormat="1" ht="13.5" thickBot="1" x14ac:dyDescent="0.25">
      <c r="A64" s="199" t="s">
        <v>314</v>
      </c>
      <c r="B64" s="302">
        <v>230</v>
      </c>
      <c r="C64" s="326">
        <v>230</v>
      </c>
      <c r="D64" s="203">
        <v>5.0599999999999996</v>
      </c>
      <c r="E64" s="203">
        <v>1.84</v>
      </c>
      <c r="F64" s="203">
        <v>72.45</v>
      </c>
      <c r="G64" s="198">
        <v>220.8</v>
      </c>
      <c r="H64" s="198">
        <v>18.399999999999999</v>
      </c>
      <c r="I64" s="198">
        <v>1.38</v>
      </c>
      <c r="J64" s="198">
        <v>64.400000000000006</v>
      </c>
      <c r="K64" s="198">
        <v>96.6</v>
      </c>
      <c r="L64" s="198">
        <v>0.09</v>
      </c>
      <c r="M64" s="198">
        <v>0.1</v>
      </c>
      <c r="N64" s="368">
        <v>23</v>
      </c>
      <c r="O64" s="41"/>
    </row>
    <row r="65" spans="1:15" s="36" customFormat="1" ht="13.5" thickBot="1" x14ac:dyDescent="0.25">
      <c r="A65" s="369" t="s">
        <v>569</v>
      </c>
      <c r="B65" s="101"/>
      <c r="C65" s="326"/>
      <c r="D65" s="105">
        <f t="shared" ref="D65:N65" si="2">D31+D61+D64</f>
        <v>83.59</v>
      </c>
      <c r="E65" s="105">
        <f t="shared" si="2"/>
        <v>81.88000000000001</v>
      </c>
      <c r="F65" s="105">
        <f t="shared" si="2"/>
        <v>321.08</v>
      </c>
      <c r="G65" s="96">
        <f t="shared" si="2"/>
        <v>2111.37</v>
      </c>
      <c r="H65" s="96">
        <f t="shared" si="2"/>
        <v>696.4</v>
      </c>
      <c r="I65" s="96">
        <f t="shared" si="2"/>
        <v>126.38800000000001</v>
      </c>
      <c r="J65" s="96">
        <f t="shared" si="2"/>
        <v>822.21</v>
      </c>
      <c r="K65" s="96">
        <f t="shared" si="2"/>
        <v>358.42999999999995</v>
      </c>
      <c r="L65" s="96">
        <f t="shared" si="2"/>
        <v>2.3929999999999998</v>
      </c>
      <c r="M65" s="96">
        <f t="shared" si="2"/>
        <v>1.3719999999999999</v>
      </c>
      <c r="N65" s="96">
        <f t="shared" si="2"/>
        <v>102.08</v>
      </c>
      <c r="O65" s="41"/>
    </row>
    <row r="66" spans="1:15" s="36" customFormat="1" ht="12.75" x14ac:dyDescent="0.2">
      <c r="O66" s="41"/>
    </row>
  </sheetData>
  <mergeCells count="102">
    <mergeCell ref="D55:D58"/>
    <mergeCell ref="E55:E58"/>
    <mergeCell ref="F55:F58"/>
    <mergeCell ref="G55:G58"/>
    <mergeCell ref="H55:H58"/>
    <mergeCell ref="I55:I58"/>
    <mergeCell ref="J55:J58"/>
    <mergeCell ref="K55:K58"/>
    <mergeCell ref="L55:L58"/>
    <mergeCell ref="J47:J54"/>
    <mergeCell ref="K47:K54"/>
    <mergeCell ref="L47:L54"/>
    <mergeCell ref="M47:M54"/>
    <mergeCell ref="N47:N54"/>
    <mergeCell ref="I47:I54"/>
    <mergeCell ref="M55:M58"/>
    <mergeCell ref="N55:N58"/>
    <mergeCell ref="D25:D28"/>
    <mergeCell ref="E25:E28"/>
    <mergeCell ref="F25:F28"/>
    <mergeCell ref="G25:G28"/>
    <mergeCell ref="H25:H28"/>
    <mergeCell ref="D33:D34"/>
    <mergeCell ref="E33:E34"/>
    <mergeCell ref="F33:F34"/>
    <mergeCell ref="G33:G34"/>
    <mergeCell ref="H33:H34"/>
    <mergeCell ref="G47:G54"/>
    <mergeCell ref="H47:H54"/>
    <mergeCell ref="D35:D46"/>
    <mergeCell ref="E35:E46"/>
    <mergeCell ref="F35:F46"/>
    <mergeCell ref="G35:G46"/>
    <mergeCell ref="H35:H46"/>
    <mergeCell ref="D47:D54"/>
    <mergeCell ref="E47:E54"/>
    <mergeCell ref="F47:F54"/>
    <mergeCell ref="M2:M4"/>
    <mergeCell ref="N2:N4"/>
    <mergeCell ref="L7:L20"/>
    <mergeCell ref="N7:N20"/>
    <mergeCell ref="M7:M20"/>
    <mergeCell ref="M5:M6"/>
    <mergeCell ref="N5:N6"/>
    <mergeCell ref="I5:I6"/>
    <mergeCell ref="I33:I34"/>
    <mergeCell ref="J33:J34"/>
    <mergeCell ref="K33:K34"/>
    <mergeCell ref="I2:I4"/>
    <mergeCell ref="J2:J4"/>
    <mergeCell ref="K2:K4"/>
    <mergeCell ref="L2:L4"/>
    <mergeCell ref="J5:J6"/>
    <mergeCell ref="K5:K6"/>
    <mergeCell ref="L5:L6"/>
    <mergeCell ref="M21:M24"/>
    <mergeCell ref="N21:N24"/>
    <mergeCell ref="D21:D24"/>
    <mergeCell ref="E21:E24"/>
    <mergeCell ref="F21:F24"/>
    <mergeCell ref="G21:G24"/>
    <mergeCell ref="H21:H24"/>
    <mergeCell ref="K21:K24"/>
    <mergeCell ref="L21:L24"/>
    <mergeCell ref="I7:I20"/>
    <mergeCell ref="J7:J20"/>
    <mergeCell ref="K7:K20"/>
    <mergeCell ref="B2:B4"/>
    <mergeCell ref="D2:D4"/>
    <mergeCell ref="E2:E4"/>
    <mergeCell ref="F2:F4"/>
    <mergeCell ref="G2:G4"/>
    <mergeCell ref="H2:H4"/>
    <mergeCell ref="D7:D20"/>
    <mergeCell ref="E7:E20"/>
    <mergeCell ref="F7:F20"/>
    <mergeCell ref="G7:G20"/>
    <mergeCell ref="H7:H20"/>
    <mergeCell ref="D5:D6"/>
    <mergeCell ref="E5:E6"/>
    <mergeCell ref="F5:F6"/>
    <mergeCell ref="G5:G6"/>
    <mergeCell ref="H5:H6"/>
    <mergeCell ref="C2:C4"/>
    <mergeCell ref="O21:Q24"/>
    <mergeCell ref="I21:I24"/>
    <mergeCell ref="J21:J24"/>
    <mergeCell ref="K35:K46"/>
    <mergeCell ref="L35:L46"/>
    <mergeCell ref="M35:M46"/>
    <mergeCell ref="N35:N46"/>
    <mergeCell ref="L33:L34"/>
    <mergeCell ref="M33:M34"/>
    <mergeCell ref="N33:N34"/>
    <mergeCell ref="L25:L28"/>
    <mergeCell ref="M25:M28"/>
    <mergeCell ref="I25:I28"/>
    <mergeCell ref="J25:J28"/>
    <mergeCell ref="K25:K28"/>
    <mergeCell ref="I35:I46"/>
    <mergeCell ref="J35:J46"/>
    <mergeCell ref="N25:N28"/>
  </mergeCells>
  <pageMargins left="0.11811023622047245" right="0.11811023622047245" top="0" bottom="0" header="0" footer="0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workbookViewId="0">
      <selection sqref="A1:Q64"/>
    </sheetView>
  </sheetViews>
  <sheetFormatPr defaultRowHeight="15" x14ac:dyDescent="0.25"/>
  <cols>
    <col min="1" max="1" width="32.85546875" customWidth="1"/>
    <col min="2" max="2" width="10.85546875" customWidth="1"/>
    <col min="4" max="4" width="9" customWidth="1"/>
    <col min="5" max="5" width="7.42578125" customWidth="1"/>
    <col min="6" max="6" width="6.7109375" customWidth="1"/>
    <col min="7" max="7" width="8.42578125" customWidth="1"/>
    <col min="8" max="8" width="7.5703125" customWidth="1"/>
    <col min="9" max="9" width="7.140625" customWidth="1"/>
    <col min="10" max="10" width="7" customWidth="1"/>
    <col min="11" max="11" width="7.28515625" customWidth="1"/>
    <col min="12" max="12" width="6.28515625" customWidth="1"/>
    <col min="13" max="13" width="8" customWidth="1"/>
    <col min="14" max="14" width="9.140625" hidden="1" customWidth="1"/>
    <col min="15" max="15" width="7.140625" customWidth="1"/>
    <col min="16" max="17" width="9.140625" hidden="1" customWidth="1"/>
  </cols>
  <sheetData>
    <row r="1" spans="1:18" s="36" customFormat="1" ht="18.75" customHeight="1" x14ac:dyDescent="0.2">
      <c r="A1" s="810" t="s">
        <v>581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792"/>
      <c r="R1" s="41"/>
    </row>
    <row r="2" spans="1:18" s="36" customFormat="1" ht="13.5" thickBot="1" x14ac:dyDescent="0.25">
      <c r="A2" s="794" t="s">
        <v>223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794"/>
    </row>
    <row r="3" spans="1:18" s="36" customFormat="1" ht="25.5" x14ac:dyDescent="0.2">
      <c r="A3" s="108" t="s">
        <v>556</v>
      </c>
      <c r="B3" s="547" t="s">
        <v>225</v>
      </c>
      <c r="C3" s="232"/>
      <c r="D3" s="672">
        <v>7.41</v>
      </c>
      <c r="E3" s="672">
        <v>12.7</v>
      </c>
      <c r="F3" s="672">
        <v>31.86</v>
      </c>
      <c r="G3" s="797">
        <v>282</v>
      </c>
      <c r="H3" s="797">
        <v>63</v>
      </c>
      <c r="I3" s="797">
        <v>18.2</v>
      </c>
      <c r="J3" s="797">
        <v>76.2</v>
      </c>
      <c r="K3" s="797">
        <v>0.5</v>
      </c>
      <c r="L3" s="797">
        <v>0.08</v>
      </c>
      <c r="M3" s="814">
        <v>0.1</v>
      </c>
      <c r="N3" s="817">
        <v>0.5</v>
      </c>
      <c r="O3" s="818"/>
      <c r="P3" s="823">
        <v>0.05</v>
      </c>
      <c r="Q3" s="792"/>
    </row>
    <row r="4" spans="1:18" s="36" customFormat="1" ht="12.75" x14ac:dyDescent="0.2">
      <c r="A4" s="538" t="s">
        <v>390</v>
      </c>
      <c r="B4" s="544"/>
      <c r="C4" s="544"/>
      <c r="D4" s="688"/>
      <c r="E4" s="688"/>
      <c r="F4" s="688"/>
      <c r="G4" s="813"/>
      <c r="H4" s="813"/>
      <c r="I4" s="813"/>
      <c r="J4" s="813"/>
      <c r="K4" s="813"/>
      <c r="L4" s="813"/>
      <c r="M4" s="815"/>
      <c r="N4" s="819"/>
      <c r="O4" s="820"/>
      <c r="P4" s="824"/>
      <c r="Q4" s="793"/>
    </row>
    <row r="5" spans="1:18" s="36" customFormat="1" ht="12.75" x14ac:dyDescent="0.2">
      <c r="A5" s="538" t="s">
        <v>583</v>
      </c>
      <c r="B5" s="549">
        <v>50</v>
      </c>
      <c r="C5" s="549">
        <v>50</v>
      </c>
      <c r="D5" s="688"/>
      <c r="E5" s="688"/>
      <c r="F5" s="688"/>
      <c r="G5" s="813"/>
      <c r="H5" s="813"/>
      <c r="I5" s="813"/>
      <c r="J5" s="813"/>
      <c r="K5" s="813"/>
      <c r="L5" s="813"/>
      <c r="M5" s="815"/>
      <c r="N5" s="819"/>
      <c r="O5" s="820"/>
      <c r="P5" s="824"/>
      <c r="Q5" s="793"/>
    </row>
    <row r="6" spans="1:18" s="36" customFormat="1" ht="12.75" x14ac:dyDescent="0.2">
      <c r="A6" s="538" t="s">
        <v>224</v>
      </c>
      <c r="B6" s="549">
        <v>96</v>
      </c>
      <c r="C6" s="549">
        <v>96</v>
      </c>
      <c r="D6" s="688"/>
      <c r="E6" s="688"/>
      <c r="F6" s="688"/>
      <c r="G6" s="813"/>
      <c r="H6" s="813"/>
      <c r="I6" s="813"/>
      <c r="J6" s="813"/>
      <c r="K6" s="813"/>
      <c r="L6" s="813"/>
      <c r="M6" s="815"/>
      <c r="N6" s="819"/>
      <c r="O6" s="820"/>
      <c r="P6" s="824"/>
      <c r="Q6" s="793"/>
      <c r="R6" s="41"/>
    </row>
    <row r="7" spans="1:18" s="36" customFormat="1" ht="12.75" x14ac:dyDescent="0.2">
      <c r="A7" s="538" t="s">
        <v>0</v>
      </c>
      <c r="B7" s="549">
        <v>6</v>
      </c>
      <c r="C7" s="549">
        <v>6</v>
      </c>
      <c r="D7" s="688"/>
      <c r="E7" s="688"/>
      <c r="F7" s="688"/>
      <c r="G7" s="813"/>
      <c r="H7" s="813"/>
      <c r="I7" s="813"/>
      <c r="J7" s="813"/>
      <c r="K7" s="813"/>
      <c r="L7" s="813"/>
      <c r="M7" s="815"/>
      <c r="N7" s="819"/>
      <c r="O7" s="820"/>
      <c r="P7" s="824"/>
      <c r="Q7" s="793"/>
    </row>
    <row r="8" spans="1:18" s="36" customFormat="1" ht="12.75" x14ac:dyDescent="0.2">
      <c r="A8" s="538" t="s">
        <v>74</v>
      </c>
      <c r="B8" s="549">
        <v>1</v>
      </c>
      <c r="C8" s="549">
        <v>1</v>
      </c>
      <c r="D8" s="688"/>
      <c r="E8" s="688"/>
      <c r="F8" s="688"/>
      <c r="G8" s="813"/>
      <c r="H8" s="813"/>
      <c r="I8" s="813"/>
      <c r="J8" s="813"/>
      <c r="K8" s="813"/>
      <c r="L8" s="813"/>
      <c r="M8" s="815"/>
      <c r="N8" s="819"/>
      <c r="O8" s="820"/>
      <c r="P8" s="824"/>
      <c r="Q8" s="793"/>
    </row>
    <row r="9" spans="1:18" s="36" customFormat="1" ht="13.5" thickBot="1" x14ac:dyDescent="0.25">
      <c r="A9" s="535" t="s">
        <v>192</v>
      </c>
      <c r="B9" s="552">
        <v>10</v>
      </c>
      <c r="C9" s="552">
        <v>10</v>
      </c>
      <c r="D9" s="689"/>
      <c r="E9" s="689"/>
      <c r="F9" s="689"/>
      <c r="G9" s="798"/>
      <c r="H9" s="798"/>
      <c r="I9" s="798"/>
      <c r="J9" s="798"/>
      <c r="K9" s="798"/>
      <c r="L9" s="798"/>
      <c r="M9" s="816"/>
      <c r="N9" s="821"/>
      <c r="O9" s="822"/>
      <c r="P9" s="825"/>
      <c r="Q9" s="794"/>
    </row>
    <row r="10" spans="1:18" s="36" customFormat="1" ht="18" customHeight="1" x14ac:dyDescent="0.2">
      <c r="A10" s="108" t="s">
        <v>315</v>
      </c>
      <c r="B10" s="420">
        <v>63</v>
      </c>
      <c r="C10" s="82"/>
      <c r="D10" s="672">
        <v>4.3</v>
      </c>
      <c r="E10" s="672">
        <v>12</v>
      </c>
      <c r="F10" s="672">
        <v>26.7</v>
      </c>
      <c r="G10" s="814">
        <v>237.06</v>
      </c>
      <c r="H10" s="829">
        <v>10.6</v>
      </c>
      <c r="I10" s="829">
        <v>0.67</v>
      </c>
      <c r="J10" s="829">
        <v>59.2</v>
      </c>
      <c r="K10" s="829">
        <v>15</v>
      </c>
      <c r="L10" s="829">
        <v>0.08</v>
      </c>
      <c r="M10" s="829">
        <v>0.1</v>
      </c>
      <c r="N10" s="817">
        <v>0</v>
      </c>
      <c r="O10" s="834"/>
      <c r="P10" s="817">
        <v>0</v>
      </c>
      <c r="Q10" s="792"/>
    </row>
    <row r="11" spans="1:18" s="36" customFormat="1" ht="12.75" x14ac:dyDescent="0.2">
      <c r="A11" s="538" t="s">
        <v>449</v>
      </c>
      <c r="B11" s="549">
        <v>38</v>
      </c>
      <c r="C11" s="549">
        <v>38</v>
      </c>
      <c r="D11" s="688"/>
      <c r="E11" s="688"/>
      <c r="F11" s="688"/>
      <c r="G11" s="815"/>
      <c r="H11" s="830"/>
      <c r="I11" s="830"/>
      <c r="J11" s="830"/>
      <c r="K11" s="830"/>
      <c r="L11" s="830"/>
      <c r="M11" s="830"/>
      <c r="N11" s="819"/>
      <c r="O11" s="846"/>
      <c r="P11" s="819"/>
      <c r="Q11" s="793"/>
    </row>
    <row r="12" spans="1:18" s="36" customFormat="1" ht="12.75" x14ac:dyDescent="0.2">
      <c r="A12" s="538" t="s">
        <v>227</v>
      </c>
      <c r="B12" s="549">
        <v>10</v>
      </c>
      <c r="C12" s="291">
        <v>10</v>
      </c>
      <c r="D12" s="688"/>
      <c r="E12" s="688"/>
      <c r="F12" s="688"/>
      <c r="G12" s="815"/>
      <c r="H12" s="830"/>
      <c r="I12" s="830"/>
      <c r="J12" s="830"/>
      <c r="K12" s="830"/>
      <c r="L12" s="830"/>
      <c r="M12" s="830"/>
      <c r="N12" s="819"/>
      <c r="O12" s="846"/>
      <c r="P12" s="819"/>
      <c r="Q12" s="793"/>
    </row>
    <row r="13" spans="1:18" s="36" customFormat="1" ht="13.5" thickBot="1" x14ac:dyDescent="0.25">
      <c r="A13" s="535" t="s">
        <v>557</v>
      </c>
      <c r="B13" s="421">
        <v>15.2</v>
      </c>
      <c r="C13" s="552">
        <v>15</v>
      </c>
      <c r="D13" s="689"/>
      <c r="E13" s="689"/>
      <c r="F13" s="689"/>
      <c r="G13" s="816"/>
      <c r="H13" s="831"/>
      <c r="I13" s="831"/>
      <c r="J13" s="831"/>
      <c r="K13" s="831"/>
      <c r="L13" s="831"/>
      <c r="M13" s="831"/>
      <c r="N13" s="821"/>
      <c r="O13" s="835"/>
      <c r="P13" s="821"/>
      <c r="Q13" s="794"/>
    </row>
    <row r="14" spans="1:18" s="36" customFormat="1" ht="12.75" x14ac:dyDescent="0.2">
      <c r="A14" s="108" t="s">
        <v>228</v>
      </c>
      <c r="B14" s="300">
        <v>200</v>
      </c>
      <c r="C14" s="548"/>
      <c r="D14" s="672">
        <v>0.3</v>
      </c>
      <c r="E14" s="672">
        <v>0</v>
      </c>
      <c r="F14" s="672">
        <v>15.2</v>
      </c>
      <c r="G14" s="675">
        <v>63</v>
      </c>
      <c r="H14" s="666">
        <v>100.32</v>
      </c>
      <c r="I14" s="666">
        <v>11.66</v>
      </c>
      <c r="J14" s="666">
        <v>75</v>
      </c>
      <c r="K14" s="666">
        <v>0.12</v>
      </c>
      <c r="L14" s="666">
        <v>0.02</v>
      </c>
      <c r="M14" s="666">
        <v>0.16</v>
      </c>
      <c r="N14" s="680">
        <v>1.08</v>
      </c>
      <c r="O14" s="711"/>
      <c r="P14" s="680">
        <v>0</v>
      </c>
      <c r="Q14" s="792"/>
    </row>
    <row r="15" spans="1:18" s="36" customFormat="1" ht="12.75" x14ac:dyDescent="0.2">
      <c r="A15" s="106" t="s">
        <v>404</v>
      </c>
      <c r="B15" s="549">
        <v>8</v>
      </c>
      <c r="C15" s="549">
        <v>8</v>
      </c>
      <c r="D15" s="688"/>
      <c r="E15" s="688"/>
      <c r="F15" s="688"/>
      <c r="G15" s="690"/>
      <c r="H15" s="667"/>
      <c r="I15" s="667"/>
      <c r="J15" s="667"/>
      <c r="K15" s="667"/>
      <c r="L15" s="667"/>
      <c r="M15" s="667"/>
      <c r="N15" s="712"/>
      <c r="O15" s="713"/>
      <c r="P15" s="712"/>
      <c r="Q15" s="793"/>
    </row>
    <row r="16" spans="1:18" s="36" customFormat="1" ht="12.75" x14ac:dyDescent="0.2">
      <c r="A16" s="106" t="s">
        <v>224</v>
      </c>
      <c r="B16" s="549">
        <v>50</v>
      </c>
      <c r="C16" s="549">
        <v>50</v>
      </c>
      <c r="D16" s="688"/>
      <c r="E16" s="688"/>
      <c r="F16" s="688"/>
      <c r="G16" s="690"/>
      <c r="H16" s="667"/>
      <c r="I16" s="667"/>
      <c r="J16" s="667"/>
      <c r="K16" s="667"/>
      <c r="L16" s="667"/>
      <c r="M16" s="667"/>
      <c r="N16" s="712"/>
      <c r="O16" s="713"/>
      <c r="P16" s="712"/>
      <c r="Q16" s="793"/>
    </row>
    <row r="17" spans="1:20" s="36" customFormat="1" ht="13.5" thickBot="1" x14ac:dyDescent="0.25">
      <c r="A17" s="107" t="s">
        <v>9</v>
      </c>
      <c r="B17" s="552">
        <v>20</v>
      </c>
      <c r="C17" s="552">
        <v>20</v>
      </c>
      <c r="D17" s="689"/>
      <c r="E17" s="689"/>
      <c r="F17" s="689"/>
      <c r="G17" s="691"/>
      <c r="H17" s="668"/>
      <c r="I17" s="668"/>
      <c r="J17" s="668"/>
      <c r="K17" s="668"/>
      <c r="L17" s="668"/>
      <c r="M17" s="668"/>
      <c r="N17" s="714"/>
      <c r="O17" s="715"/>
      <c r="P17" s="714"/>
      <c r="Q17" s="794"/>
    </row>
    <row r="18" spans="1:20" s="36" customFormat="1" ht="13.5" thickBot="1" x14ac:dyDescent="0.25">
      <c r="A18" s="536" t="s">
        <v>229</v>
      </c>
      <c r="B18" s="546" t="s">
        <v>230</v>
      </c>
      <c r="C18" s="326">
        <v>40</v>
      </c>
      <c r="D18" s="543">
        <v>5.0999999999999996</v>
      </c>
      <c r="E18" s="543">
        <v>4.5999999999999996</v>
      </c>
      <c r="F18" s="543">
        <v>0.3</v>
      </c>
      <c r="G18" s="531">
        <v>64</v>
      </c>
      <c r="H18" s="531">
        <v>22.18</v>
      </c>
      <c r="I18" s="531">
        <v>4.8499999999999996</v>
      </c>
      <c r="J18" s="531">
        <v>0</v>
      </c>
      <c r="K18" s="531">
        <v>1.01</v>
      </c>
      <c r="L18" s="531">
        <v>0.03</v>
      </c>
      <c r="M18" s="531">
        <v>0.18</v>
      </c>
      <c r="N18" s="773">
        <v>0</v>
      </c>
      <c r="O18" s="774"/>
      <c r="P18" s="528">
        <v>1</v>
      </c>
      <c r="Q18" s="537"/>
    </row>
    <row r="19" spans="1:20" s="36" customFormat="1" ht="13.5" thickBot="1" x14ac:dyDescent="0.25">
      <c r="A19" s="536" t="s">
        <v>213</v>
      </c>
      <c r="B19" s="302">
        <v>115</v>
      </c>
      <c r="C19" s="326">
        <v>115</v>
      </c>
      <c r="D19" s="543">
        <v>5.13</v>
      </c>
      <c r="E19" s="543">
        <v>1.88</v>
      </c>
      <c r="F19" s="543">
        <v>7.38</v>
      </c>
      <c r="G19" s="531">
        <v>72.25</v>
      </c>
      <c r="H19" s="531">
        <v>155</v>
      </c>
      <c r="I19" s="531">
        <v>0.12</v>
      </c>
      <c r="J19" s="531">
        <v>118.75</v>
      </c>
      <c r="K19" s="531">
        <v>18.75</v>
      </c>
      <c r="L19" s="531">
        <v>0.04</v>
      </c>
      <c r="M19" s="531">
        <v>0</v>
      </c>
      <c r="N19" s="531">
        <v>0.7</v>
      </c>
      <c r="O19" s="543">
        <v>0.7</v>
      </c>
    </row>
    <row r="20" spans="1:20" s="75" customFormat="1" ht="13.5" thickBot="1" x14ac:dyDescent="0.25">
      <c r="A20" s="532" t="s">
        <v>196</v>
      </c>
      <c r="B20" s="541"/>
      <c r="C20" s="541"/>
      <c r="D20" s="542">
        <f t="shared" ref="D20:N20" si="0">D3+D10+D14+D18+D19</f>
        <v>22.24</v>
      </c>
      <c r="E20" s="542">
        <f t="shared" si="0"/>
        <v>31.179999999999996</v>
      </c>
      <c r="F20" s="542">
        <f t="shared" si="0"/>
        <v>81.44</v>
      </c>
      <c r="G20" s="542">
        <f t="shared" si="0"/>
        <v>718.31</v>
      </c>
      <c r="H20" s="542">
        <f t="shared" si="0"/>
        <v>351.1</v>
      </c>
      <c r="I20" s="542">
        <f t="shared" si="0"/>
        <v>35.5</v>
      </c>
      <c r="J20" s="542">
        <f t="shared" si="0"/>
        <v>329.15</v>
      </c>
      <c r="K20" s="542">
        <f t="shared" si="0"/>
        <v>35.379999999999995</v>
      </c>
      <c r="L20" s="542">
        <f t="shared" si="0"/>
        <v>0.25</v>
      </c>
      <c r="M20" s="542">
        <f t="shared" si="0"/>
        <v>0.54</v>
      </c>
      <c r="N20" s="542">
        <f t="shared" si="0"/>
        <v>2.2800000000000002</v>
      </c>
      <c r="O20" s="542">
        <f>N3+N10+N14+N18+O19</f>
        <v>2.2800000000000002</v>
      </c>
      <c r="P20" s="542">
        <f t="shared" ref="P20" si="1">O3+O10+O14+O18+P19</f>
        <v>0</v>
      </c>
      <c r="Q20" s="540"/>
    </row>
    <row r="21" spans="1:20" s="36" customFormat="1" ht="13.5" thickBot="1" x14ac:dyDescent="0.25">
      <c r="A21" s="832" t="s">
        <v>232</v>
      </c>
      <c r="B21" s="782"/>
      <c r="C21" s="782"/>
      <c r="D21" s="782"/>
      <c r="E21" s="782"/>
      <c r="F21" s="782"/>
      <c r="G21" s="782"/>
      <c r="H21" s="782"/>
      <c r="I21" s="782"/>
      <c r="J21" s="782"/>
      <c r="K21" s="782"/>
      <c r="L21" s="782"/>
      <c r="M21" s="782"/>
      <c r="N21" s="782"/>
      <c r="O21" s="833"/>
      <c r="P21" s="833"/>
      <c r="Q21" s="833"/>
    </row>
    <row r="22" spans="1:20" s="36" customFormat="1" ht="12.75" x14ac:dyDescent="0.2">
      <c r="A22" s="108" t="s">
        <v>233</v>
      </c>
      <c r="B22" s="300">
        <v>100</v>
      </c>
      <c r="C22" s="797">
        <v>100</v>
      </c>
      <c r="D22" s="795">
        <v>0.6</v>
      </c>
      <c r="E22" s="795">
        <v>7.1</v>
      </c>
      <c r="F22" s="795">
        <v>3</v>
      </c>
      <c r="G22" s="803">
        <v>80</v>
      </c>
      <c r="H22" s="805">
        <v>23</v>
      </c>
      <c r="I22" s="805">
        <v>14</v>
      </c>
      <c r="J22" s="805">
        <v>0</v>
      </c>
      <c r="K22" s="805">
        <v>0.9</v>
      </c>
      <c r="L22" s="829">
        <v>0.03</v>
      </c>
      <c r="M22" s="817">
        <v>0.04</v>
      </c>
      <c r="N22" s="960"/>
      <c r="O22" s="962">
        <v>10</v>
      </c>
      <c r="P22" s="963"/>
      <c r="Q22" s="958"/>
      <c r="R22" s="570"/>
    </row>
    <row r="23" spans="1:20" s="36" customFormat="1" ht="13.5" thickBot="1" x14ac:dyDescent="0.25">
      <c r="A23" s="535" t="s">
        <v>234</v>
      </c>
      <c r="B23" s="612" t="s">
        <v>340</v>
      </c>
      <c r="C23" s="813"/>
      <c r="D23" s="796"/>
      <c r="E23" s="796"/>
      <c r="F23" s="796"/>
      <c r="G23" s="804"/>
      <c r="H23" s="806"/>
      <c r="I23" s="806"/>
      <c r="J23" s="806"/>
      <c r="K23" s="806"/>
      <c r="L23" s="831"/>
      <c r="M23" s="821"/>
      <c r="N23" s="961"/>
      <c r="O23" s="964"/>
      <c r="P23" s="965"/>
      <c r="Q23" s="959"/>
      <c r="R23" s="607"/>
    </row>
    <row r="24" spans="1:20" s="36" customFormat="1" ht="12.75" customHeight="1" x14ac:dyDescent="0.2">
      <c r="A24" s="588" t="s">
        <v>558</v>
      </c>
      <c r="B24" s="115" t="s">
        <v>453</v>
      </c>
      <c r="C24" s="361"/>
      <c r="D24" s="669">
        <v>7.6</v>
      </c>
      <c r="E24" s="672">
        <v>7.7</v>
      </c>
      <c r="F24" s="672">
        <v>14.1</v>
      </c>
      <c r="G24" s="675">
        <v>199</v>
      </c>
      <c r="H24" s="666">
        <v>20.25</v>
      </c>
      <c r="I24" s="666">
        <v>10.25</v>
      </c>
      <c r="J24" s="666">
        <v>0</v>
      </c>
      <c r="K24" s="666">
        <v>0.5</v>
      </c>
      <c r="L24" s="666">
        <v>0.05</v>
      </c>
      <c r="M24" s="680">
        <v>0.05</v>
      </c>
      <c r="N24" s="856"/>
      <c r="O24" s="966">
        <v>2</v>
      </c>
      <c r="P24" s="967"/>
      <c r="Q24" s="956"/>
      <c r="R24" s="607"/>
      <c r="S24" s="41"/>
    </row>
    <row r="25" spans="1:20" s="36" customFormat="1" ht="15" customHeight="1" x14ac:dyDescent="0.2">
      <c r="A25" s="588" t="s">
        <v>559</v>
      </c>
      <c r="B25" s="584"/>
      <c r="C25" s="583"/>
      <c r="D25" s="801"/>
      <c r="E25" s="688"/>
      <c r="F25" s="688"/>
      <c r="G25" s="690"/>
      <c r="H25" s="667"/>
      <c r="I25" s="667"/>
      <c r="J25" s="667"/>
      <c r="K25" s="667"/>
      <c r="L25" s="667"/>
      <c r="M25" s="712"/>
      <c r="N25" s="857"/>
      <c r="O25" s="712"/>
      <c r="P25" s="713"/>
      <c r="Q25" s="956"/>
      <c r="R25" s="607"/>
    </row>
    <row r="26" spans="1:20" s="36" customFormat="1" ht="15" customHeight="1" x14ac:dyDescent="0.2">
      <c r="A26" s="611" t="s">
        <v>560</v>
      </c>
      <c r="B26" s="413">
        <v>20</v>
      </c>
      <c r="C26" s="332">
        <v>20</v>
      </c>
      <c r="D26" s="801"/>
      <c r="E26" s="688"/>
      <c r="F26" s="688"/>
      <c r="G26" s="690"/>
      <c r="H26" s="667"/>
      <c r="I26" s="667"/>
      <c r="J26" s="667"/>
      <c r="K26" s="667"/>
      <c r="L26" s="667"/>
      <c r="M26" s="712"/>
      <c r="N26" s="857"/>
      <c r="O26" s="712"/>
      <c r="P26" s="713"/>
      <c r="Q26" s="956"/>
      <c r="R26" s="607"/>
      <c r="S26" s="41"/>
    </row>
    <row r="27" spans="1:20" s="36" customFormat="1" ht="15" customHeight="1" x14ac:dyDescent="0.2">
      <c r="A27" s="585" t="s">
        <v>277</v>
      </c>
      <c r="B27" s="413">
        <v>12</v>
      </c>
      <c r="C27" s="332">
        <v>10</v>
      </c>
      <c r="D27" s="801"/>
      <c r="E27" s="688"/>
      <c r="F27" s="688"/>
      <c r="G27" s="690"/>
      <c r="H27" s="667"/>
      <c r="I27" s="667"/>
      <c r="J27" s="667"/>
      <c r="K27" s="667"/>
      <c r="L27" s="667"/>
      <c r="M27" s="712"/>
      <c r="N27" s="857"/>
      <c r="O27" s="712"/>
      <c r="P27" s="713"/>
      <c r="Q27" s="956"/>
      <c r="R27" s="607"/>
      <c r="S27" s="41"/>
    </row>
    <row r="28" spans="1:20" s="36" customFormat="1" ht="15" customHeight="1" x14ac:dyDescent="0.2">
      <c r="A28" s="585" t="s">
        <v>199</v>
      </c>
      <c r="B28" s="413">
        <v>12</v>
      </c>
      <c r="C28" s="332">
        <v>10</v>
      </c>
      <c r="D28" s="801"/>
      <c r="E28" s="688"/>
      <c r="F28" s="688"/>
      <c r="G28" s="690"/>
      <c r="H28" s="667"/>
      <c r="I28" s="667"/>
      <c r="J28" s="667"/>
      <c r="K28" s="667"/>
      <c r="L28" s="667"/>
      <c r="M28" s="712"/>
      <c r="N28" s="857"/>
      <c r="O28" s="712"/>
      <c r="P28" s="713"/>
      <c r="Q28" s="956"/>
      <c r="R28" s="607"/>
      <c r="S28" s="41"/>
    </row>
    <row r="29" spans="1:20" s="36" customFormat="1" ht="15" customHeight="1" x14ac:dyDescent="0.2">
      <c r="A29" s="585" t="s">
        <v>318</v>
      </c>
      <c r="B29" s="413">
        <v>5</v>
      </c>
      <c r="C29" s="332">
        <v>5</v>
      </c>
      <c r="D29" s="801"/>
      <c r="E29" s="688"/>
      <c r="F29" s="688"/>
      <c r="G29" s="690"/>
      <c r="H29" s="667"/>
      <c r="I29" s="667"/>
      <c r="J29" s="667"/>
      <c r="K29" s="667"/>
      <c r="L29" s="667"/>
      <c r="M29" s="712"/>
      <c r="N29" s="857"/>
      <c r="O29" s="712"/>
      <c r="P29" s="713"/>
      <c r="Q29" s="956"/>
      <c r="R29" s="607"/>
      <c r="S29" s="41"/>
    </row>
    <row r="30" spans="1:20" s="36" customFormat="1" ht="15" customHeight="1" x14ac:dyDescent="0.2">
      <c r="A30" s="585" t="s">
        <v>525</v>
      </c>
      <c r="B30" s="413">
        <v>40</v>
      </c>
      <c r="C30" s="332">
        <v>36</v>
      </c>
      <c r="D30" s="801"/>
      <c r="E30" s="688"/>
      <c r="F30" s="688"/>
      <c r="G30" s="690"/>
      <c r="H30" s="667"/>
      <c r="I30" s="667"/>
      <c r="J30" s="667"/>
      <c r="K30" s="667"/>
      <c r="L30" s="667"/>
      <c r="M30" s="712"/>
      <c r="N30" s="857"/>
      <c r="O30" s="712"/>
      <c r="P30" s="713"/>
      <c r="Q30" s="956"/>
      <c r="R30" s="607"/>
      <c r="S30" s="41"/>
      <c r="T30" s="41"/>
    </row>
    <row r="31" spans="1:20" s="36" customFormat="1" ht="15.75" customHeight="1" x14ac:dyDescent="0.2">
      <c r="A31" s="585" t="s">
        <v>218</v>
      </c>
      <c r="B31" s="413">
        <v>2.5</v>
      </c>
      <c r="C31" s="332">
        <v>2.5</v>
      </c>
      <c r="D31" s="801"/>
      <c r="E31" s="688"/>
      <c r="F31" s="688"/>
      <c r="G31" s="690"/>
      <c r="H31" s="667"/>
      <c r="I31" s="667"/>
      <c r="J31" s="667"/>
      <c r="K31" s="667"/>
      <c r="L31" s="667"/>
      <c r="M31" s="712"/>
      <c r="N31" s="857"/>
      <c r="O31" s="712"/>
      <c r="P31" s="713"/>
      <c r="Q31" s="956"/>
      <c r="R31" s="607"/>
      <c r="S31" s="41"/>
    </row>
    <row r="32" spans="1:20" s="36" customFormat="1" ht="13.5" thickBot="1" x14ac:dyDescent="0.25">
      <c r="A32" s="585" t="s">
        <v>472</v>
      </c>
      <c r="B32" s="606">
        <v>1.35</v>
      </c>
      <c r="C32" s="613">
        <v>1</v>
      </c>
      <c r="D32" s="801"/>
      <c r="E32" s="688"/>
      <c r="F32" s="688"/>
      <c r="G32" s="690"/>
      <c r="H32" s="667"/>
      <c r="I32" s="667"/>
      <c r="J32" s="667"/>
      <c r="K32" s="667"/>
      <c r="L32" s="667"/>
      <c r="M32" s="712"/>
      <c r="N32" s="857"/>
      <c r="O32" s="712"/>
      <c r="P32" s="713"/>
      <c r="Q32" s="957"/>
      <c r="R32" s="608"/>
      <c r="S32" s="41"/>
    </row>
    <row r="33" spans="1:21" s="36" customFormat="1" ht="25.5" x14ac:dyDescent="0.2">
      <c r="A33" s="422" t="s">
        <v>444</v>
      </c>
      <c r="B33" s="300" t="s">
        <v>436</v>
      </c>
      <c r="C33" s="591"/>
      <c r="D33" s="672">
        <v>16.3</v>
      </c>
      <c r="E33" s="672">
        <v>53.9</v>
      </c>
      <c r="F33" s="672">
        <v>14.7</v>
      </c>
      <c r="G33" s="675">
        <v>320.60000000000002</v>
      </c>
      <c r="H33" s="666">
        <v>101.6</v>
      </c>
      <c r="I33" s="884">
        <v>3.3</v>
      </c>
      <c r="J33" s="884">
        <v>206</v>
      </c>
      <c r="K33" s="666">
        <v>51.8</v>
      </c>
      <c r="L33" s="666">
        <v>0.9</v>
      </c>
      <c r="M33" s="680">
        <v>0.2</v>
      </c>
      <c r="N33" s="856"/>
      <c r="O33" s="966">
        <v>32.799999999999997</v>
      </c>
      <c r="P33" s="967"/>
      <c r="Q33" s="957"/>
      <c r="R33" s="570"/>
      <c r="S33" s="41"/>
      <c r="U33" s="41"/>
    </row>
    <row r="34" spans="1:21" s="36" customFormat="1" ht="12.75" x14ac:dyDescent="0.2">
      <c r="A34" s="538" t="s">
        <v>280</v>
      </c>
      <c r="B34" s="549">
        <v>108</v>
      </c>
      <c r="C34" s="549">
        <v>80</v>
      </c>
      <c r="D34" s="688"/>
      <c r="E34" s="688"/>
      <c r="F34" s="688"/>
      <c r="G34" s="690"/>
      <c r="H34" s="667"/>
      <c r="I34" s="667"/>
      <c r="J34" s="667"/>
      <c r="K34" s="667"/>
      <c r="L34" s="667"/>
      <c r="M34" s="712"/>
      <c r="N34" s="857"/>
      <c r="O34" s="712"/>
      <c r="P34" s="713"/>
      <c r="Q34" s="857"/>
      <c r="R34" s="607"/>
      <c r="S34" s="41"/>
    </row>
    <row r="35" spans="1:21" s="36" customFormat="1" ht="12.75" x14ac:dyDescent="0.2">
      <c r="A35" s="538" t="s">
        <v>201</v>
      </c>
      <c r="B35" s="549">
        <v>5</v>
      </c>
      <c r="C35" s="549">
        <v>5</v>
      </c>
      <c r="D35" s="688"/>
      <c r="E35" s="688"/>
      <c r="F35" s="688"/>
      <c r="G35" s="690"/>
      <c r="H35" s="667"/>
      <c r="I35" s="667"/>
      <c r="J35" s="667"/>
      <c r="K35" s="667"/>
      <c r="L35" s="667"/>
      <c r="M35" s="712"/>
      <c r="N35" s="857"/>
      <c r="O35" s="712"/>
      <c r="P35" s="713"/>
      <c r="Q35" s="857"/>
      <c r="R35" s="607"/>
    </row>
    <row r="36" spans="1:21" s="36" customFormat="1" ht="12.75" x14ac:dyDescent="0.2">
      <c r="A36" s="538" t="s">
        <v>296</v>
      </c>
      <c r="B36" s="549">
        <v>287</v>
      </c>
      <c r="C36" s="549">
        <v>229</v>
      </c>
      <c r="D36" s="688"/>
      <c r="E36" s="688"/>
      <c r="F36" s="688"/>
      <c r="G36" s="690"/>
      <c r="H36" s="667"/>
      <c r="I36" s="667"/>
      <c r="J36" s="667"/>
      <c r="K36" s="667"/>
      <c r="L36" s="667"/>
      <c r="M36" s="712"/>
      <c r="N36" s="857"/>
      <c r="O36" s="712"/>
      <c r="P36" s="713"/>
      <c r="Q36" s="857"/>
      <c r="R36" s="607"/>
    </row>
    <row r="37" spans="1:21" s="36" customFormat="1" ht="12.75" x14ac:dyDescent="0.2">
      <c r="A37" s="538" t="s">
        <v>301</v>
      </c>
      <c r="B37" s="549">
        <v>7</v>
      </c>
      <c r="C37" s="549">
        <v>7</v>
      </c>
      <c r="D37" s="688"/>
      <c r="E37" s="688"/>
      <c r="F37" s="688"/>
      <c r="G37" s="690"/>
      <c r="H37" s="667"/>
      <c r="I37" s="667"/>
      <c r="J37" s="667"/>
      <c r="K37" s="667"/>
      <c r="L37" s="667"/>
      <c r="M37" s="712"/>
      <c r="N37" s="857"/>
      <c r="O37" s="712"/>
      <c r="P37" s="713"/>
      <c r="Q37" s="857"/>
      <c r="R37" s="607"/>
    </row>
    <row r="38" spans="1:21" s="36" customFormat="1" ht="15.75" customHeight="1" x14ac:dyDescent="0.2">
      <c r="A38" s="538" t="s">
        <v>320</v>
      </c>
      <c r="B38" s="549">
        <v>5</v>
      </c>
      <c r="C38" s="549">
        <v>4</v>
      </c>
      <c r="D38" s="688"/>
      <c r="E38" s="688"/>
      <c r="F38" s="688"/>
      <c r="G38" s="690"/>
      <c r="H38" s="667"/>
      <c r="I38" s="667"/>
      <c r="J38" s="667"/>
      <c r="K38" s="667"/>
      <c r="L38" s="667"/>
      <c r="M38" s="712"/>
      <c r="N38" s="857"/>
      <c r="O38" s="712"/>
      <c r="P38" s="713"/>
      <c r="Q38" s="857"/>
      <c r="R38" s="607"/>
      <c r="S38" s="41"/>
    </row>
    <row r="39" spans="1:21" s="36" customFormat="1" ht="12.75" x14ac:dyDescent="0.2">
      <c r="A39" s="538" t="s">
        <v>300</v>
      </c>
      <c r="B39" s="549">
        <v>9.6</v>
      </c>
      <c r="C39" s="549">
        <v>8</v>
      </c>
      <c r="D39" s="688"/>
      <c r="E39" s="688"/>
      <c r="F39" s="688"/>
      <c r="G39" s="690"/>
      <c r="H39" s="667"/>
      <c r="I39" s="667"/>
      <c r="J39" s="667"/>
      <c r="K39" s="667"/>
      <c r="L39" s="667"/>
      <c r="M39" s="712"/>
      <c r="N39" s="857"/>
      <c r="O39" s="712"/>
      <c r="P39" s="713"/>
      <c r="Q39" s="857"/>
      <c r="R39" s="607"/>
      <c r="S39" s="41"/>
    </row>
    <row r="40" spans="1:21" s="36" customFormat="1" ht="12.75" x14ac:dyDescent="0.2">
      <c r="A40" s="538" t="s">
        <v>426</v>
      </c>
      <c r="B40" s="549">
        <v>7.2</v>
      </c>
      <c r="C40" s="549">
        <v>7.2</v>
      </c>
      <c r="D40" s="688"/>
      <c r="E40" s="688"/>
      <c r="F40" s="688"/>
      <c r="G40" s="690"/>
      <c r="H40" s="667"/>
      <c r="I40" s="667"/>
      <c r="J40" s="667"/>
      <c r="K40" s="667"/>
      <c r="L40" s="667"/>
      <c r="M40" s="712"/>
      <c r="N40" s="857"/>
      <c r="O40" s="712"/>
      <c r="P40" s="713"/>
      <c r="Q40" s="857"/>
      <c r="R40" s="607"/>
      <c r="S40" s="41"/>
    </row>
    <row r="41" spans="1:21" s="36" customFormat="1" ht="12.75" x14ac:dyDescent="0.2">
      <c r="A41" s="538" t="s">
        <v>443</v>
      </c>
      <c r="B41" s="549">
        <v>2.4</v>
      </c>
      <c r="C41" s="549">
        <v>2.4</v>
      </c>
      <c r="D41" s="688"/>
      <c r="E41" s="688"/>
      <c r="F41" s="688"/>
      <c r="G41" s="690"/>
      <c r="H41" s="667"/>
      <c r="I41" s="667"/>
      <c r="J41" s="667"/>
      <c r="K41" s="667"/>
      <c r="L41" s="667"/>
      <c r="M41" s="712"/>
      <c r="N41" s="857"/>
      <c r="O41" s="712"/>
      <c r="P41" s="713"/>
      <c r="Q41" s="857"/>
      <c r="R41" s="607"/>
      <c r="S41" s="41"/>
    </row>
    <row r="42" spans="1:21" s="36" customFormat="1" ht="12.75" x14ac:dyDescent="0.2">
      <c r="A42" s="538" t="s">
        <v>203</v>
      </c>
      <c r="B42" s="549">
        <v>6</v>
      </c>
      <c r="C42" s="549">
        <v>6</v>
      </c>
      <c r="D42" s="688"/>
      <c r="E42" s="688"/>
      <c r="F42" s="688"/>
      <c r="G42" s="690"/>
      <c r="H42" s="667"/>
      <c r="I42" s="667"/>
      <c r="J42" s="667"/>
      <c r="K42" s="667"/>
      <c r="L42" s="667"/>
      <c r="M42" s="712"/>
      <c r="N42" s="857"/>
      <c r="O42" s="712"/>
      <c r="P42" s="713"/>
      <c r="Q42" s="857"/>
      <c r="R42" s="607"/>
      <c r="S42" s="41"/>
    </row>
    <row r="43" spans="1:21" s="36" customFormat="1" ht="12.75" x14ac:dyDescent="0.2">
      <c r="A43" s="538" t="s">
        <v>445</v>
      </c>
      <c r="B43" s="291">
        <v>0.2</v>
      </c>
      <c r="C43" s="549">
        <v>0.2</v>
      </c>
      <c r="D43" s="688"/>
      <c r="E43" s="688"/>
      <c r="F43" s="688"/>
      <c r="G43" s="690"/>
      <c r="H43" s="667"/>
      <c r="I43" s="667"/>
      <c r="J43" s="667"/>
      <c r="K43" s="667"/>
      <c r="L43" s="667"/>
      <c r="M43" s="712"/>
      <c r="N43" s="857"/>
      <c r="O43" s="712"/>
      <c r="P43" s="713"/>
      <c r="Q43" s="857"/>
      <c r="R43" s="607"/>
      <c r="S43" s="41"/>
    </row>
    <row r="44" spans="1:21" s="36" customFormat="1" ht="13.5" thickBot="1" x14ac:dyDescent="0.25">
      <c r="A44" s="535" t="s">
        <v>218</v>
      </c>
      <c r="B44" s="292">
        <v>1</v>
      </c>
      <c r="C44" s="292">
        <v>1</v>
      </c>
      <c r="D44" s="689"/>
      <c r="E44" s="689"/>
      <c r="F44" s="688"/>
      <c r="G44" s="690"/>
      <c r="H44" s="667"/>
      <c r="I44" s="753"/>
      <c r="J44" s="753"/>
      <c r="K44" s="667"/>
      <c r="L44" s="667"/>
      <c r="M44" s="712"/>
      <c r="N44" s="857"/>
      <c r="O44" s="712"/>
      <c r="P44" s="968"/>
      <c r="Q44" s="969"/>
      <c r="R44" s="608"/>
      <c r="S44" s="41"/>
    </row>
    <row r="45" spans="1:21" s="36" customFormat="1" ht="12.75" x14ac:dyDescent="0.2">
      <c r="A45" s="590" t="s">
        <v>265</v>
      </c>
      <c r="B45" s="300">
        <v>200</v>
      </c>
      <c r="C45" s="591"/>
      <c r="D45" s="672">
        <v>1.2</v>
      </c>
      <c r="E45" s="672">
        <v>0</v>
      </c>
      <c r="F45" s="672">
        <v>31.6</v>
      </c>
      <c r="G45" s="675">
        <v>127</v>
      </c>
      <c r="H45" s="666">
        <v>23.73</v>
      </c>
      <c r="I45" s="667">
        <v>19.04</v>
      </c>
      <c r="J45" s="667">
        <v>26.28</v>
      </c>
      <c r="K45" s="666">
        <v>0.71</v>
      </c>
      <c r="L45" s="666">
        <v>0.02</v>
      </c>
      <c r="M45" s="666">
        <v>0.02</v>
      </c>
      <c r="N45" s="680">
        <v>0.53</v>
      </c>
      <c r="O45" s="789">
        <v>0.53</v>
      </c>
      <c r="P45" s="609"/>
    </row>
    <row r="46" spans="1:21" s="36" customFormat="1" ht="18" customHeight="1" x14ac:dyDescent="0.2">
      <c r="A46" s="53" t="s">
        <v>526</v>
      </c>
      <c r="B46" s="592"/>
      <c r="C46" s="592"/>
      <c r="D46" s="688"/>
      <c r="E46" s="688"/>
      <c r="F46" s="688"/>
      <c r="G46" s="690"/>
      <c r="H46" s="667"/>
      <c r="I46" s="667"/>
      <c r="J46" s="667"/>
      <c r="K46" s="667"/>
      <c r="L46" s="667"/>
      <c r="M46" s="667"/>
      <c r="N46" s="712"/>
      <c r="O46" s="678"/>
      <c r="P46" s="609"/>
    </row>
    <row r="47" spans="1:21" s="36" customFormat="1" ht="12.75" x14ac:dyDescent="0.2">
      <c r="A47" s="589" t="s">
        <v>266</v>
      </c>
      <c r="B47" s="592">
        <v>20</v>
      </c>
      <c r="C47" s="592">
        <v>20</v>
      </c>
      <c r="D47" s="688"/>
      <c r="E47" s="688"/>
      <c r="F47" s="688"/>
      <c r="G47" s="690"/>
      <c r="H47" s="667"/>
      <c r="I47" s="667"/>
      <c r="J47" s="667"/>
      <c r="K47" s="667"/>
      <c r="L47" s="667"/>
      <c r="M47" s="667"/>
      <c r="N47" s="712"/>
      <c r="O47" s="678"/>
      <c r="P47" s="609"/>
    </row>
    <row r="48" spans="1:21" s="36" customFormat="1" ht="12.75" x14ac:dyDescent="0.2">
      <c r="A48" s="589" t="s">
        <v>0</v>
      </c>
      <c r="B48" s="592">
        <v>20</v>
      </c>
      <c r="C48" s="592">
        <v>20</v>
      </c>
      <c r="D48" s="688"/>
      <c r="E48" s="688"/>
      <c r="F48" s="688"/>
      <c r="G48" s="690"/>
      <c r="H48" s="667"/>
      <c r="I48" s="667"/>
      <c r="J48" s="667"/>
      <c r="K48" s="667"/>
      <c r="L48" s="667"/>
      <c r="M48" s="667"/>
      <c r="N48" s="712"/>
      <c r="O48" s="678"/>
      <c r="P48" s="609"/>
    </row>
    <row r="49" spans="1:19" s="36" customFormat="1" ht="13.5" thickBot="1" x14ac:dyDescent="0.25">
      <c r="A49" s="587" t="s">
        <v>473</v>
      </c>
      <c r="B49" s="593">
        <v>0.2</v>
      </c>
      <c r="C49" s="593">
        <v>0.2</v>
      </c>
      <c r="D49" s="689"/>
      <c r="E49" s="689"/>
      <c r="F49" s="689"/>
      <c r="G49" s="691"/>
      <c r="H49" s="668"/>
      <c r="I49" s="668"/>
      <c r="J49" s="668"/>
      <c r="K49" s="668"/>
      <c r="L49" s="668"/>
      <c r="M49" s="668"/>
      <c r="N49" s="714"/>
      <c r="O49" s="790"/>
      <c r="P49" s="610"/>
    </row>
    <row r="50" spans="1:19" s="36" customFormat="1" ht="13.5" thickBot="1" x14ac:dyDescent="0.25">
      <c r="A50" s="536" t="s">
        <v>311</v>
      </c>
      <c r="B50" s="302">
        <v>125</v>
      </c>
      <c r="C50" s="326">
        <v>125</v>
      </c>
      <c r="D50" s="543">
        <v>2.75</v>
      </c>
      <c r="E50" s="543">
        <v>1</v>
      </c>
      <c r="F50" s="543">
        <v>39.4</v>
      </c>
      <c r="G50" s="531">
        <v>120</v>
      </c>
      <c r="H50" s="531">
        <v>10</v>
      </c>
      <c r="I50" s="531">
        <v>0.75</v>
      </c>
      <c r="J50" s="531">
        <v>35</v>
      </c>
      <c r="K50" s="531">
        <v>52.5</v>
      </c>
      <c r="L50" s="531">
        <v>0.5</v>
      </c>
      <c r="M50" s="531">
        <v>5.5E-2</v>
      </c>
      <c r="N50" s="531">
        <v>20</v>
      </c>
      <c r="O50" s="543">
        <v>12.5</v>
      </c>
      <c r="R50" s="122"/>
    </row>
    <row r="51" spans="1:19" s="36" customFormat="1" ht="13.5" thickBot="1" x14ac:dyDescent="0.25">
      <c r="A51" s="536" t="s">
        <v>212</v>
      </c>
      <c r="B51" s="320">
        <v>76</v>
      </c>
      <c r="C51" s="425">
        <v>76</v>
      </c>
      <c r="D51" s="543">
        <v>7.1</v>
      </c>
      <c r="E51" s="543">
        <v>0.92</v>
      </c>
      <c r="F51" s="543">
        <v>43.43</v>
      </c>
      <c r="G51" s="531">
        <v>212.5</v>
      </c>
      <c r="H51" s="531">
        <v>127.8</v>
      </c>
      <c r="I51" s="531">
        <v>3.11</v>
      </c>
      <c r="J51" s="531">
        <v>139.5</v>
      </c>
      <c r="K51" s="531">
        <v>43.2</v>
      </c>
      <c r="L51" s="531">
        <v>0.34</v>
      </c>
      <c r="M51" s="531">
        <v>0.28999999999999998</v>
      </c>
      <c r="N51" s="531">
        <v>0.24</v>
      </c>
      <c r="O51" s="543">
        <v>0.18</v>
      </c>
      <c r="P51" s="530">
        <f>SUM(O51)</f>
        <v>0.18</v>
      </c>
      <c r="Q51" s="328" t="e">
        <f>SUM(#REF!)</f>
        <v>#REF!</v>
      </c>
      <c r="R51" s="122"/>
      <c r="S51" s="41"/>
    </row>
    <row r="52" spans="1:19" s="75" customFormat="1" ht="13.5" thickBot="1" x14ac:dyDescent="0.25">
      <c r="A52" s="532" t="s">
        <v>196</v>
      </c>
      <c r="B52" s="533"/>
      <c r="C52" s="335"/>
      <c r="D52" s="116">
        <f t="shared" ref="D52:L52" si="2">D22+D24+D33+D45+D50+D51</f>
        <v>35.549999999999997</v>
      </c>
      <c r="E52" s="116">
        <f t="shared" si="2"/>
        <v>70.62</v>
      </c>
      <c r="F52" s="116">
        <f t="shared" si="2"/>
        <v>146.23000000000002</v>
      </c>
      <c r="G52" s="116">
        <f t="shared" si="2"/>
        <v>1059.0999999999999</v>
      </c>
      <c r="H52" s="116">
        <f t="shared" si="2"/>
        <v>306.38</v>
      </c>
      <c r="I52" s="116">
        <f t="shared" si="2"/>
        <v>50.45</v>
      </c>
      <c r="J52" s="116">
        <f t="shared" si="2"/>
        <v>406.78</v>
      </c>
      <c r="K52" s="116">
        <f t="shared" si="2"/>
        <v>149.61000000000001</v>
      </c>
      <c r="L52" s="116">
        <f t="shared" si="2"/>
        <v>1.84</v>
      </c>
      <c r="M52" s="863">
        <f>SUM(M22:M51)</f>
        <v>0.65500000000000003</v>
      </c>
      <c r="N52" s="864"/>
      <c r="O52" s="863">
        <f>SUM(O22:O51)</f>
        <v>58.01</v>
      </c>
      <c r="P52" s="865"/>
      <c r="Q52" s="372"/>
      <c r="R52" s="329"/>
    </row>
    <row r="53" spans="1:19" s="36" customFormat="1" ht="13.5" thickBot="1" x14ac:dyDescent="0.25">
      <c r="A53" s="536" t="s">
        <v>214</v>
      </c>
      <c r="B53" s="543"/>
      <c r="C53" s="543"/>
      <c r="D53" s="543"/>
      <c r="E53" s="543"/>
      <c r="F53" s="543"/>
      <c r="G53" s="531"/>
      <c r="H53" s="531"/>
      <c r="I53" s="531"/>
      <c r="J53" s="531"/>
      <c r="K53" s="531"/>
      <c r="L53" s="531"/>
      <c r="M53" s="773"/>
      <c r="N53" s="747"/>
      <c r="O53" s="744"/>
      <c r="P53" s="745"/>
      <c r="Q53" s="539"/>
      <c r="R53" s="122"/>
    </row>
    <row r="54" spans="1:19" s="36" customFormat="1" ht="13.5" thickBot="1" x14ac:dyDescent="0.25">
      <c r="A54" s="536" t="s">
        <v>229</v>
      </c>
      <c r="B54" s="56" t="s">
        <v>230</v>
      </c>
      <c r="C54" s="326">
        <v>40</v>
      </c>
      <c r="D54" s="543">
        <v>5.0999999999999996</v>
      </c>
      <c r="E54" s="543">
        <v>4.5999999999999996</v>
      </c>
      <c r="F54" s="543">
        <v>0.3</v>
      </c>
      <c r="G54" s="531">
        <v>64</v>
      </c>
      <c r="H54" s="531">
        <v>22.18</v>
      </c>
      <c r="I54" s="531">
        <v>4.8499999999999996</v>
      </c>
      <c r="J54" s="531">
        <v>0</v>
      </c>
      <c r="K54" s="531">
        <v>1.01</v>
      </c>
      <c r="L54" s="531">
        <v>0.03</v>
      </c>
      <c r="M54" s="530">
        <v>0.18</v>
      </c>
      <c r="N54" s="994">
        <v>0</v>
      </c>
      <c r="O54" s="995"/>
      <c r="P54" s="527">
        <v>1</v>
      </c>
      <c r="Q54" s="529"/>
      <c r="R54" s="122"/>
    </row>
    <row r="55" spans="1:19" s="36" customFormat="1" ht="13.5" thickBot="1" x14ac:dyDescent="0.25">
      <c r="A55" s="536" t="s">
        <v>251</v>
      </c>
      <c r="B55" s="302">
        <v>38</v>
      </c>
      <c r="C55" s="326">
        <v>38</v>
      </c>
      <c r="D55" s="543">
        <v>3.17</v>
      </c>
      <c r="E55" s="543">
        <v>0.57999999999999996</v>
      </c>
      <c r="F55" s="543">
        <v>19</v>
      </c>
      <c r="G55" s="531">
        <v>95.82</v>
      </c>
      <c r="H55" s="531">
        <v>16.8</v>
      </c>
      <c r="I55" s="531">
        <v>1.87</v>
      </c>
      <c r="J55" s="531">
        <v>75.84</v>
      </c>
      <c r="K55" s="531">
        <v>22.56</v>
      </c>
      <c r="L55" s="531">
        <v>0.08</v>
      </c>
      <c r="M55" s="531">
        <v>3.5999999999999997E-2</v>
      </c>
      <c r="N55" s="531">
        <v>0</v>
      </c>
      <c r="O55" s="543">
        <v>0</v>
      </c>
      <c r="P55" s="530"/>
    </row>
    <row r="56" spans="1:19" s="36" customFormat="1" ht="12.75" x14ac:dyDescent="0.2">
      <c r="A56" s="108" t="s">
        <v>561</v>
      </c>
      <c r="B56" s="423">
        <v>50</v>
      </c>
      <c r="C56" s="545"/>
      <c r="D56" s="700">
        <v>4.4000000000000004</v>
      </c>
      <c r="E56" s="700">
        <v>1.1000000000000001</v>
      </c>
      <c r="F56" s="700">
        <v>25.15</v>
      </c>
      <c r="G56" s="925">
        <v>155.69999999999999</v>
      </c>
      <c r="H56" s="748">
        <v>33.5</v>
      </c>
      <c r="I56" s="748">
        <v>0.55000000000000004</v>
      </c>
      <c r="J56" s="748">
        <v>52.5</v>
      </c>
      <c r="K56" s="748">
        <v>9</v>
      </c>
      <c r="L56" s="748">
        <v>0.06</v>
      </c>
      <c r="M56" s="748">
        <v>0.04</v>
      </c>
      <c r="N56" s="748">
        <v>0</v>
      </c>
      <c r="O56" s="987">
        <v>0</v>
      </c>
      <c r="P56" s="799"/>
    </row>
    <row r="57" spans="1:19" s="36" customFormat="1" ht="12.75" x14ac:dyDescent="0.2">
      <c r="A57" s="538" t="s">
        <v>443</v>
      </c>
      <c r="B57" s="291">
        <v>40</v>
      </c>
      <c r="C57" s="549">
        <v>40</v>
      </c>
      <c r="D57" s="923"/>
      <c r="E57" s="923"/>
      <c r="F57" s="923"/>
      <c r="G57" s="926"/>
      <c r="H57" s="749"/>
      <c r="I57" s="749"/>
      <c r="J57" s="749"/>
      <c r="K57" s="749"/>
      <c r="L57" s="749"/>
      <c r="M57" s="749"/>
      <c r="N57" s="749"/>
      <c r="O57" s="988"/>
      <c r="P57" s="946"/>
    </row>
    <row r="58" spans="1:19" s="36" customFormat="1" ht="12.75" x14ac:dyDescent="0.2">
      <c r="A58" s="538" t="s">
        <v>241</v>
      </c>
      <c r="B58" s="291">
        <v>0.5</v>
      </c>
      <c r="C58" s="549">
        <v>0.5</v>
      </c>
      <c r="D58" s="923"/>
      <c r="E58" s="923"/>
      <c r="F58" s="923"/>
      <c r="G58" s="926"/>
      <c r="H58" s="749"/>
      <c r="I58" s="749"/>
      <c r="J58" s="749"/>
      <c r="K58" s="749"/>
      <c r="L58" s="749"/>
      <c r="M58" s="749"/>
      <c r="N58" s="749"/>
      <c r="O58" s="988"/>
      <c r="P58" s="946"/>
    </row>
    <row r="59" spans="1:19" s="36" customFormat="1" ht="12.75" x14ac:dyDescent="0.2">
      <c r="A59" s="538" t="s">
        <v>224</v>
      </c>
      <c r="B59" s="291">
        <v>20</v>
      </c>
      <c r="C59" s="549">
        <v>20</v>
      </c>
      <c r="D59" s="923"/>
      <c r="E59" s="923"/>
      <c r="F59" s="923"/>
      <c r="G59" s="926"/>
      <c r="H59" s="749"/>
      <c r="I59" s="749"/>
      <c r="J59" s="749"/>
      <c r="K59" s="749"/>
      <c r="L59" s="749"/>
      <c r="M59" s="749"/>
      <c r="N59" s="749"/>
      <c r="O59" s="988"/>
      <c r="P59" s="946"/>
    </row>
    <row r="60" spans="1:19" s="36" customFormat="1" ht="13.5" thickBot="1" x14ac:dyDescent="0.25">
      <c r="A60" s="535" t="s">
        <v>218</v>
      </c>
      <c r="B60" s="292">
        <v>0.5</v>
      </c>
      <c r="C60" s="550">
        <v>0.3</v>
      </c>
      <c r="D60" s="923"/>
      <c r="E60" s="923"/>
      <c r="F60" s="923"/>
      <c r="G60" s="926"/>
      <c r="H60" s="749"/>
      <c r="I60" s="749"/>
      <c r="J60" s="749"/>
      <c r="K60" s="749"/>
      <c r="L60" s="749"/>
      <c r="M60" s="749"/>
      <c r="N60" s="749"/>
      <c r="O60" s="988"/>
      <c r="P60" s="946"/>
    </row>
    <row r="61" spans="1:19" s="36" customFormat="1" ht="13.5" thickBot="1" x14ac:dyDescent="0.25">
      <c r="A61" s="536" t="s">
        <v>211</v>
      </c>
      <c r="B61" s="426">
        <v>200</v>
      </c>
      <c r="C61" s="211">
        <v>200</v>
      </c>
      <c r="D61" s="212">
        <v>5.9</v>
      </c>
      <c r="E61" s="208">
        <v>6.8</v>
      </c>
      <c r="F61" s="208">
        <v>9.9</v>
      </c>
      <c r="G61" s="209">
        <v>123</v>
      </c>
      <c r="H61" s="206">
        <v>108.9</v>
      </c>
      <c r="I61" s="206">
        <v>12.6</v>
      </c>
      <c r="J61" s="206">
        <v>81</v>
      </c>
      <c r="K61" s="206">
        <v>0.9</v>
      </c>
      <c r="L61" s="206">
        <v>0.04</v>
      </c>
      <c r="M61" s="206">
        <v>0</v>
      </c>
      <c r="N61" s="206">
        <v>0.9</v>
      </c>
      <c r="O61" s="210">
        <v>0.01</v>
      </c>
      <c r="P61" s="424"/>
      <c r="Q61" s="428"/>
      <c r="R61" s="41"/>
    </row>
    <row r="62" spans="1:19" s="36" customFormat="1" ht="13.5" thickBot="1" x14ac:dyDescent="0.25">
      <c r="A62" s="536" t="s">
        <v>196</v>
      </c>
      <c r="B62" s="546"/>
      <c r="C62" s="546"/>
      <c r="D62" s="56">
        <f t="shared" ref="D62:M62" si="3">D54+D55+D56+D61</f>
        <v>18.57</v>
      </c>
      <c r="E62" s="56">
        <f t="shared" si="3"/>
        <v>13.079999999999998</v>
      </c>
      <c r="F62" s="56">
        <f t="shared" si="3"/>
        <v>54.35</v>
      </c>
      <c r="G62" s="56">
        <f t="shared" si="3"/>
        <v>438.52</v>
      </c>
      <c r="H62" s="56">
        <f t="shared" si="3"/>
        <v>181.38</v>
      </c>
      <c r="I62" s="56">
        <f t="shared" si="3"/>
        <v>19.869999999999997</v>
      </c>
      <c r="J62" s="56">
        <f t="shared" si="3"/>
        <v>209.34</v>
      </c>
      <c r="K62" s="56">
        <f t="shared" si="3"/>
        <v>33.47</v>
      </c>
      <c r="L62" s="56">
        <f t="shared" si="3"/>
        <v>0.21</v>
      </c>
      <c r="M62" s="866">
        <f t="shared" si="3"/>
        <v>0.25600000000000001</v>
      </c>
      <c r="N62" s="867"/>
      <c r="O62" s="866">
        <f>N54+O55+O56+O61</f>
        <v>0.01</v>
      </c>
      <c r="P62" s="868"/>
      <c r="Q62" s="427"/>
    </row>
    <row r="63" spans="1:19" s="482" customFormat="1" ht="12.75" x14ac:dyDescent="0.25">
      <c r="A63" s="970" t="s">
        <v>570</v>
      </c>
      <c r="B63" s="972"/>
      <c r="C63" s="972"/>
      <c r="D63" s="974">
        <f t="shared" ref="D63:M63" si="4">D20+D52+D62</f>
        <v>76.359999999999985</v>
      </c>
      <c r="E63" s="974">
        <f t="shared" si="4"/>
        <v>114.88</v>
      </c>
      <c r="F63" s="974">
        <f t="shared" si="4"/>
        <v>282.02000000000004</v>
      </c>
      <c r="G63" s="976">
        <f t="shared" si="4"/>
        <v>2215.9299999999998</v>
      </c>
      <c r="H63" s="981">
        <f t="shared" si="4"/>
        <v>838.86</v>
      </c>
      <c r="I63" s="981">
        <f t="shared" si="4"/>
        <v>105.82</v>
      </c>
      <c r="J63" s="981">
        <f t="shared" si="4"/>
        <v>945.27</v>
      </c>
      <c r="K63" s="981">
        <f t="shared" si="4"/>
        <v>218.46</v>
      </c>
      <c r="L63" s="981">
        <f t="shared" si="4"/>
        <v>2.2999999999999998</v>
      </c>
      <c r="M63" s="983">
        <f t="shared" si="4"/>
        <v>1.4510000000000001</v>
      </c>
      <c r="N63" s="984"/>
      <c r="O63" s="983">
        <f>N20+O52+O62</f>
        <v>60.3</v>
      </c>
      <c r="P63" s="989"/>
      <c r="Q63" s="991"/>
    </row>
    <row r="64" spans="1:19" s="482" customFormat="1" ht="13.5" thickBot="1" x14ac:dyDescent="0.3">
      <c r="A64" s="971"/>
      <c r="B64" s="973"/>
      <c r="C64" s="973"/>
      <c r="D64" s="975"/>
      <c r="E64" s="975"/>
      <c r="F64" s="975"/>
      <c r="G64" s="977"/>
      <c r="H64" s="982"/>
      <c r="I64" s="982"/>
      <c r="J64" s="982"/>
      <c r="K64" s="982"/>
      <c r="L64" s="982"/>
      <c r="M64" s="985"/>
      <c r="N64" s="986"/>
      <c r="O64" s="985"/>
      <c r="P64" s="990"/>
      <c r="Q64" s="992"/>
    </row>
    <row r="71" spans="1:18" s="36" customFormat="1" ht="13.5" thickBot="1" x14ac:dyDescent="0.25">
      <c r="A71" s="79"/>
      <c r="B71" s="558"/>
      <c r="C71" s="558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8" s="36" customFormat="1" ht="13.5" thickBot="1" x14ac:dyDescent="0.25">
      <c r="A72" s="501" t="s">
        <v>571</v>
      </c>
      <c r="B72" s="559"/>
      <c r="C72" s="556"/>
      <c r="D72" s="554">
        <v>91.04</v>
      </c>
      <c r="E72" s="554">
        <v>114.72</v>
      </c>
      <c r="F72" s="554">
        <v>254.12</v>
      </c>
      <c r="G72" s="560">
        <v>2398.8000000000002</v>
      </c>
      <c r="H72" s="555">
        <v>926.07</v>
      </c>
      <c r="I72" s="555">
        <v>169.99</v>
      </c>
      <c r="J72" s="555">
        <v>820.1</v>
      </c>
      <c r="K72" s="555">
        <v>112.04</v>
      </c>
      <c r="L72" s="555">
        <v>0.84099999999999997</v>
      </c>
      <c r="M72" s="686">
        <v>2.52</v>
      </c>
      <c r="N72" s="687"/>
      <c r="O72" s="686">
        <v>24.53</v>
      </c>
      <c r="P72" s="993"/>
      <c r="Q72" s="557"/>
    </row>
    <row r="73" spans="1:18" s="36" customFormat="1" ht="13.5" thickBot="1" x14ac:dyDescent="0.25">
      <c r="A73" s="440" t="s">
        <v>563</v>
      </c>
      <c r="B73" s="556"/>
      <c r="C73" s="556"/>
      <c r="D73" s="554">
        <v>71.22</v>
      </c>
      <c r="E73" s="554">
        <v>71.010000000000005</v>
      </c>
      <c r="F73" s="554">
        <v>331.05</v>
      </c>
      <c r="G73" s="560">
        <v>2204</v>
      </c>
      <c r="H73" s="555">
        <v>602.20000000000005</v>
      </c>
      <c r="I73" s="555">
        <v>143.6</v>
      </c>
      <c r="J73" s="555">
        <v>732.49</v>
      </c>
      <c r="K73" s="555">
        <v>179.17</v>
      </c>
      <c r="L73" s="555">
        <v>2.12</v>
      </c>
      <c r="M73" s="978">
        <v>1.2</v>
      </c>
      <c r="N73" s="979"/>
      <c r="O73" s="850">
        <v>78.03</v>
      </c>
      <c r="P73" s="980"/>
      <c r="Q73" s="439"/>
      <c r="R73" s="122"/>
    </row>
    <row r="74" spans="1:18" s="516" customFormat="1" ht="13.5" thickBot="1" x14ac:dyDescent="0.25">
      <c r="A74" s="508" t="s">
        <v>564</v>
      </c>
      <c r="B74" s="509"/>
      <c r="C74" s="510"/>
      <c r="D74" s="511">
        <v>95.35</v>
      </c>
      <c r="E74" s="511">
        <v>92.19</v>
      </c>
      <c r="F74" s="511">
        <v>334.71</v>
      </c>
      <c r="G74" s="511">
        <v>2592.66</v>
      </c>
      <c r="H74" s="511">
        <v>669.61</v>
      </c>
      <c r="I74" s="511">
        <v>185.85</v>
      </c>
      <c r="J74" s="511">
        <v>877.57</v>
      </c>
      <c r="K74" s="511">
        <v>198.76</v>
      </c>
      <c r="L74" s="511">
        <v>18.893000000000001</v>
      </c>
      <c r="M74" s="511">
        <v>5.54</v>
      </c>
      <c r="N74" s="511" t="e">
        <f>N19+#REF!+#REF!</f>
        <v>#REF!</v>
      </c>
      <c r="O74" s="512">
        <v>88.21</v>
      </c>
      <c r="P74" s="513" t="e">
        <f>P19+#REF!+#REF!</f>
        <v>#REF!</v>
      </c>
      <c r="Q74" s="514" t="e">
        <f>Q19+#REF!+#REF!</f>
        <v>#REF!</v>
      </c>
      <c r="R74" s="515"/>
    </row>
    <row r="75" spans="1:18" s="133" customFormat="1" ht="13.5" thickBot="1" x14ac:dyDescent="0.25">
      <c r="A75" s="140" t="s">
        <v>565</v>
      </c>
      <c r="B75" s="144"/>
      <c r="C75" s="144"/>
      <c r="D75" s="142">
        <v>78.709999999999994</v>
      </c>
      <c r="E75" s="142">
        <v>131.4</v>
      </c>
      <c r="F75" s="142">
        <v>258.05</v>
      </c>
      <c r="G75" s="142">
        <v>2564.85</v>
      </c>
      <c r="H75" s="143">
        <v>1133</v>
      </c>
      <c r="I75" s="143">
        <v>161.72999999999999</v>
      </c>
      <c r="J75" s="143">
        <v>814.62</v>
      </c>
      <c r="K75" s="143">
        <v>102.5</v>
      </c>
      <c r="L75" s="143">
        <v>1.103</v>
      </c>
      <c r="M75" s="143">
        <v>4.8899999999999997</v>
      </c>
      <c r="N75" s="143" t="e">
        <f>N29+#REF!+#REF!</f>
        <v>#REF!</v>
      </c>
      <c r="O75" s="142">
        <v>40.81</v>
      </c>
      <c r="P75" s="144"/>
    </row>
    <row r="76" spans="1:18" s="516" customFormat="1" ht="13.5" thickBot="1" x14ac:dyDescent="0.25">
      <c r="A76" s="517" t="s">
        <v>566</v>
      </c>
      <c r="B76" s="518"/>
      <c r="C76" s="518"/>
      <c r="D76" s="519">
        <v>107.2</v>
      </c>
      <c r="E76" s="519">
        <v>98.7</v>
      </c>
      <c r="F76" s="519">
        <v>287</v>
      </c>
      <c r="G76" s="520">
        <v>2476.4499999999998</v>
      </c>
      <c r="H76" s="520">
        <v>773.66</v>
      </c>
      <c r="I76" s="520">
        <v>222.47</v>
      </c>
      <c r="J76" s="520">
        <v>1168.32</v>
      </c>
      <c r="K76" s="520">
        <v>93.34</v>
      </c>
      <c r="L76" s="520">
        <v>1.613</v>
      </c>
      <c r="M76" s="520">
        <v>1.651</v>
      </c>
      <c r="N76" s="520" t="e">
        <f>N32+N62+N75</f>
        <v>#REF!</v>
      </c>
      <c r="O76" s="521">
        <v>125.35</v>
      </c>
      <c r="P76" s="518"/>
    </row>
    <row r="77" spans="1:18" s="516" customFormat="1" ht="13.5" thickBot="1" x14ac:dyDescent="0.25">
      <c r="A77" s="517" t="s">
        <v>567</v>
      </c>
      <c r="B77" s="518"/>
      <c r="C77" s="518"/>
      <c r="D77" s="519">
        <v>87.12</v>
      </c>
      <c r="E77" s="519">
        <v>77.8</v>
      </c>
      <c r="F77" s="519">
        <v>354.5</v>
      </c>
      <c r="G77" s="524">
        <v>2204</v>
      </c>
      <c r="H77" s="524">
        <v>1420.7</v>
      </c>
      <c r="I77" s="520">
        <v>148.49</v>
      </c>
      <c r="J77" s="520">
        <v>1104.4000000000001</v>
      </c>
      <c r="K77" s="520">
        <v>254.07</v>
      </c>
      <c r="L77" s="520">
        <v>1.3109999999999999</v>
      </c>
      <c r="M77" s="520">
        <v>2.153</v>
      </c>
      <c r="N77" s="522" t="e">
        <f>N28+#REF!+N76</f>
        <v>#REF!</v>
      </c>
      <c r="O77" s="523">
        <v>79.209999999999994</v>
      </c>
    </row>
    <row r="78" spans="1:18" s="36" customFormat="1" ht="13.5" thickBot="1" x14ac:dyDescent="0.25">
      <c r="A78" s="532" t="s">
        <v>568</v>
      </c>
      <c r="B78" s="541"/>
      <c r="C78" s="541"/>
      <c r="D78" s="542">
        <v>87.04</v>
      </c>
      <c r="E78" s="542">
        <v>57.9</v>
      </c>
      <c r="F78" s="542">
        <v>262.33999999999997</v>
      </c>
      <c r="G78" s="534">
        <v>2015.57</v>
      </c>
      <c r="H78" s="117">
        <v>1067.1199999999999</v>
      </c>
      <c r="I78" s="534">
        <v>139.09</v>
      </c>
      <c r="J78" s="534">
        <v>1186.1400000000001</v>
      </c>
      <c r="K78" s="534">
        <v>183.01</v>
      </c>
      <c r="L78" s="534">
        <v>1.976</v>
      </c>
      <c r="M78" s="534">
        <v>1.784</v>
      </c>
      <c r="N78" s="534" t="e">
        <f>N28+N64+N77</f>
        <v>#REF!</v>
      </c>
      <c r="O78" s="429">
        <v>59.55</v>
      </c>
    </row>
    <row r="79" spans="1:18" s="516" customFormat="1" ht="13.5" thickBot="1" x14ac:dyDescent="0.25">
      <c r="A79" s="517" t="s">
        <v>569</v>
      </c>
      <c r="B79" s="525"/>
      <c r="C79" s="526"/>
      <c r="D79" s="519">
        <v>83.79</v>
      </c>
      <c r="E79" s="519">
        <v>81.680000000000007</v>
      </c>
      <c r="F79" s="519">
        <v>347.7</v>
      </c>
      <c r="G79" s="520">
        <v>2209</v>
      </c>
      <c r="H79" s="520">
        <v>701.7</v>
      </c>
      <c r="I79" s="520">
        <v>141.4</v>
      </c>
      <c r="J79" s="520">
        <v>852.2</v>
      </c>
      <c r="K79" s="520">
        <v>355.3</v>
      </c>
      <c r="L79" s="520">
        <v>2.39</v>
      </c>
      <c r="M79" s="520">
        <v>1.37</v>
      </c>
      <c r="N79" s="520" t="e">
        <f>N42+N75+N78</f>
        <v>#REF!</v>
      </c>
      <c r="O79" s="523">
        <v>63.94</v>
      </c>
    </row>
    <row r="80" spans="1:18" s="36" customFormat="1" ht="13.5" thickBot="1" x14ac:dyDescent="0.25">
      <c r="A80" s="440" t="s">
        <v>570</v>
      </c>
      <c r="B80" s="483"/>
      <c r="C80" s="483"/>
      <c r="D80" s="77">
        <v>70.45</v>
      </c>
      <c r="E80" s="77">
        <v>107</v>
      </c>
      <c r="F80" s="77">
        <v>366.2</v>
      </c>
      <c r="G80" s="484">
        <v>2477.6999999999998</v>
      </c>
      <c r="H80" s="484">
        <v>1095.5999999999999</v>
      </c>
      <c r="I80" s="484">
        <v>84.6</v>
      </c>
      <c r="J80" s="484">
        <v>769</v>
      </c>
      <c r="K80" s="484">
        <v>256.89999999999998</v>
      </c>
      <c r="L80" s="484">
        <v>1.6</v>
      </c>
      <c r="M80" s="484">
        <v>1.9</v>
      </c>
      <c r="N80" s="485" t="e">
        <f>N75+N38</f>
        <v>#REF!</v>
      </c>
      <c r="O80" s="486">
        <v>46</v>
      </c>
    </row>
    <row r="81" spans="1:17" ht="15.75" thickBot="1" x14ac:dyDescent="0.3">
      <c r="A81" s="502" t="s">
        <v>573</v>
      </c>
      <c r="B81" s="503"/>
      <c r="C81" s="444"/>
      <c r="D81" s="504">
        <f t="shared" ref="D81:O81" si="5">D63+D72+D73+D74+D75+D76+D77+D78+D79+D80</f>
        <v>848.28</v>
      </c>
      <c r="E81" s="504">
        <f t="shared" si="5"/>
        <v>947.28</v>
      </c>
      <c r="F81" s="504">
        <f t="shared" si="5"/>
        <v>3077.6899999999996</v>
      </c>
      <c r="G81" s="504">
        <f t="shared" si="5"/>
        <v>23358.959999999999</v>
      </c>
      <c r="H81" s="504">
        <f t="shared" si="5"/>
        <v>9228.5199999999986</v>
      </c>
      <c r="I81" s="504">
        <f t="shared" si="5"/>
        <v>1503.04</v>
      </c>
      <c r="J81" s="504">
        <f t="shared" si="5"/>
        <v>9270.11</v>
      </c>
      <c r="K81" s="504">
        <f t="shared" si="5"/>
        <v>1953.5499999999997</v>
      </c>
      <c r="L81" s="504">
        <f t="shared" si="5"/>
        <v>34.146999999999998</v>
      </c>
      <c r="M81" s="505">
        <f t="shared" si="5"/>
        <v>24.458999999999996</v>
      </c>
      <c r="N81" s="506" t="e">
        <f t="shared" si="5"/>
        <v>#REF!</v>
      </c>
      <c r="O81" s="507">
        <f t="shared" si="5"/>
        <v>665.93000000000006</v>
      </c>
    </row>
    <row r="82" spans="1:17" ht="15.75" thickBot="1" x14ac:dyDescent="0.3">
      <c r="A82" s="447" t="s">
        <v>578</v>
      </c>
      <c r="B82" s="487"/>
      <c r="C82" s="487"/>
      <c r="D82" s="488">
        <f>D81/10</f>
        <v>84.828000000000003</v>
      </c>
      <c r="E82" s="488">
        <f>E81/10</f>
        <v>94.727999999999994</v>
      </c>
      <c r="F82" s="488">
        <f t="shared" ref="F82:O82" si="6">F81/10</f>
        <v>307.76899999999995</v>
      </c>
      <c r="G82" s="488">
        <f t="shared" si="6"/>
        <v>2335.8959999999997</v>
      </c>
      <c r="H82" s="488">
        <f t="shared" si="6"/>
        <v>922.85199999999986</v>
      </c>
      <c r="I82" s="488">
        <f t="shared" si="6"/>
        <v>150.304</v>
      </c>
      <c r="J82" s="488">
        <f t="shared" si="6"/>
        <v>927.01100000000008</v>
      </c>
      <c r="K82" s="488">
        <f t="shared" si="6"/>
        <v>195.35499999999996</v>
      </c>
      <c r="L82" s="488">
        <f t="shared" si="6"/>
        <v>3.4146999999999998</v>
      </c>
      <c r="M82" s="488">
        <f t="shared" si="6"/>
        <v>2.4458999999999995</v>
      </c>
      <c r="N82" s="488" t="e">
        <f t="shared" si="6"/>
        <v>#REF!</v>
      </c>
      <c r="O82" s="489">
        <f t="shared" si="6"/>
        <v>66.593000000000004</v>
      </c>
    </row>
    <row r="84" spans="1:17" s="36" customForma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s="36" customForma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</sheetData>
  <mergeCells count="132">
    <mergeCell ref="J45:J49"/>
    <mergeCell ref="K45:K49"/>
    <mergeCell ref="L45:L49"/>
    <mergeCell ref="M45:M49"/>
    <mergeCell ref="N45:N49"/>
    <mergeCell ref="O45:O49"/>
    <mergeCell ref="Q63:Q64"/>
    <mergeCell ref="M72:N72"/>
    <mergeCell ref="O72:P72"/>
    <mergeCell ref="M52:N52"/>
    <mergeCell ref="O52:P52"/>
    <mergeCell ref="M53:N53"/>
    <mergeCell ref="O53:P53"/>
    <mergeCell ref="N54:O54"/>
    <mergeCell ref="M73:N73"/>
    <mergeCell ref="O73:P73"/>
    <mergeCell ref="H63:H64"/>
    <mergeCell ref="I63:I64"/>
    <mergeCell ref="J63:J64"/>
    <mergeCell ref="K63:K64"/>
    <mergeCell ref="L63:L64"/>
    <mergeCell ref="M63:N64"/>
    <mergeCell ref="P56:P60"/>
    <mergeCell ref="M62:N62"/>
    <mergeCell ref="O62:P62"/>
    <mergeCell ref="L56:L60"/>
    <mergeCell ref="M56:M60"/>
    <mergeCell ref="N56:N60"/>
    <mergeCell ref="O56:O60"/>
    <mergeCell ref="O63:P64"/>
    <mergeCell ref="A63:A64"/>
    <mergeCell ref="B63:B64"/>
    <mergeCell ref="C63:C64"/>
    <mergeCell ref="D63:D64"/>
    <mergeCell ref="E63:E64"/>
    <mergeCell ref="F63:F64"/>
    <mergeCell ref="G63:G64"/>
    <mergeCell ref="J56:J60"/>
    <mergeCell ref="K56:K60"/>
    <mergeCell ref="D56:D60"/>
    <mergeCell ref="E56:E60"/>
    <mergeCell ref="F56:F60"/>
    <mergeCell ref="G56:G60"/>
    <mergeCell ref="H56:H60"/>
    <mergeCell ref="I56:I60"/>
    <mergeCell ref="M33:N44"/>
    <mergeCell ref="O33:P44"/>
    <mergeCell ref="Q33:Q44"/>
    <mergeCell ref="D33:D44"/>
    <mergeCell ref="E33:E44"/>
    <mergeCell ref="F33:F44"/>
    <mergeCell ref="G33:G44"/>
    <mergeCell ref="H33:H44"/>
    <mergeCell ref="I33:I44"/>
    <mergeCell ref="J33:J44"/>
    <mergeCell ref="K33:K44"/>
    <mergeCell ref="L33:L44"/>
    <mergeCell ref="D45:D49"/>
    <mergeCell ref="E45:E49"/>
    <mergeCell ref="F45:F49"/>
    <mergeCell ref="G45:G49"/>
    <mergeCell ref="H45:H49"/>
    <mergeCell ref="I45:I49"/>
    <mergeCell ref="Q22:Q23"/>
    <mergeCell ref="D24:D32"/>
    <mergeCell ref="E24:E32"/>
    <mergeCell ref="F24:F32"/>
    <mergeCell ref="G24:G32"/>
    <mergeCell ref="H24:H32"/>
    <mergeCell ref="I24:I32"/>
    <mergeCell ref="J24:J32"/>
    <mergeCell ref="K24:K32"/>
    <mergeCell ref="L24:L32"/>
    <mergeCell ref="I22:I23"/>
    <mergeCell ref="J22:J23"/>
    <mergeCell ref="K22:K23"/>
    <mergeCell ref="L22:L23"/>
    <mergeCell ref="M22:N23"/>
    <mergeCell ref="O22:P23"/>
    <mergeCell ref="M24:N32"/>
    <mergeCell ref="O24:P32"/>
    <mergeCell ref="Q24:Q32"/>
    <mergeCell ref="C22:C23"/>
    <mergeCell ref="D22:D23"/>
    <mergeCell ref="E22:E23"/>
    <mergeCell ref="F22:F23"/>
    <mergeCell ref="G22:G23"/>
    <mergeCell ref="H22:H23"/>
    <mergeCell ref="M14:M17"/>
    <mergeCell ref="N14:O17"/>
    <mergeCell ref="P14:P17"/>
    <mergeCell ref="Q14:Q17"/>
    <mergeCell ref="N18:O18"/>
    <mergeCell ref="A21:Q21"/>
    <mergeCell ref="Q10:Q13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J10:J13"/>
    <mergeCell ref="K10:K13"/>
    <mergeCell ref="L10:L13"/>
    <mergeCell ref="M10:M13"/>
    <mergeCell ref="N10:O13"/>
    <mergeCell ref="P10:P13"/>
    <mergeCell ref="D10:D13"/>
    <mergeCell ref="E10:E13"/>
    <mergeCell ref="F10:F13"/>
    <mergeCell ref="G10:G13"/>
    <mergeCell ref="H10:H13"/>
    <mergeCell ref="I10:I13"/>
    <mergeCell ref="K3:K9"/>
    <mergeCell ref="L3:L9"/>
    <mergeCell ref="M3:M9"/>
    <mergeCell ref="N3:O9"/>
    <mergeCell ref="P3:P9"/>
    <mergeCell ref="Q3:Q9"/>
    <mergeCell ref="A1:P1"/>
    <mergeCell ref="Q1:Q2"/>
    <mergeCell ref="A2:P2"/>
    <mergeCell ref="D3:D9"/>
    <mergeCell ref="E3:E9"/>
    <mergeCell ref="F3:F9"/>
    <mergeCell ref="G3:G9"/>
    <mergeCell ref="H3:H9"/>
    <mergeCell ref="I3:I9"/>
    <mergeCell ref="J3:J9"/>
  </mergeCells>
  <pageMargins left="0.11811023622047245" right="0.11811023622047245" top="0" bottom="0" header="0" footer="0"/>
  <pageSetup paperSize="9" scale="58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1день</vt:lpstr>
      <vt:lpstr>2день</vt:lpstr>
      <vt:lpstr>3 день</vt:lpstr>
      <vt:lpstr>4день</vt:lpstr>
      <vt:lpstr>5день</vt:lpstr>
      <vt:lpstr>6день</vt:lpstr>
      <vt:lpstr>7день</vt:lpstr>
      <vt:lpstr>8день</vt:lpstr>
      <vt:lpstr>9 день </vt:lpstr>
      <vt:lpstr>10 день</vt:lpstr>
      <vt:lpstr>Лист2</vt:lpstr>
      <vt:lpstr>Лист3</vt:lpstr>
      <vt:lpstr>Лист1</vt:lpstr>
      <vt:lpstr>3день (2)</vt:lpstr>
      <vt:lpstr>1день (2)</vt:lpstr>
      <vt:lpstr>3день (3)</vt:lpstr>
      <vt:lpstr>3день (4)</vt:lpstr>
      <vt:lpstr>Лист4</vt:lpstr>
      <vt:lpstr>000</vt:lpstr>
      <vt:lpstr>Лист6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2022-04-18T08:23:47Z</dcterms:modified>
</cp:coreProperties>
</file>